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X:\fund\5 بازارگردانی\صورتهای مالی\صورت وضعیت پرتفوی\1405\1405-01-31\"/>
    </mc:Choice>
  </mc:AlternateContent>
  <xr:revisionPtr revIDLastSave="0" documentId="8_{7E0AB2D1-E448-4EB9-88CB-173604513BE5}" xr6:coauthVersionLast="47" xr6:coauthVersionMax="47" xr10:uidLastSave="{00000000-0000-0000-0000-000000000000}"/>
  <bookViews>
    <workbookView xWindow="-120" yWindow="-120" windowWidth="29040" windowHeight="15840" tabRatio="952" xr2:uid="{00000000-000D-0000-FFFF-FFFF00000000}"/>
  </bookViews>
  <sheets>
    <sheet name="1" sheetId="16" r:id="rId1"/>
    <sheet name=" سهام" sheetId="1" r:id="rId2"/>
    <sheet name="اوراق" sheetId="3" r:id="rId3"/>
    <sheet name="واحدهای صندوق" sheetId="21" r:id="rId4"/>
    <sheet name="سپرده" sheetId="2" r:id="rId5"/>
    <sheet name="درآمدها" sheetId="11" r:id="rId6"/>
    <sheet name="درآمد سود سهام" sheetId="12" r:id="rId7"/>
    <sheet name="سود اوراق بهادار" sheetId="13" r:id="rId8"/>
    <sheet name="سود سپرده بانکی" sheetId="24" r:id="rId9"/>
    <sheet name="درآمد ناشی ازفروش" sheetId="15" r:id="rId10"/>
    <sheet name="درآمد ناشی از تغییر قیمت اوراق " sheetId="14" r:id="rId11"/>
    <sheet name="درآمد سرمایه گذاری در اوراق بها" sheetId="6" r:id="rId12"/>
    <sheet name="درآمد سرمایه گذاری در سهام" sheetId="5" r:id="rId13"/>
    <sheet name="درآمد سرمایه گذاری در صندوق" sheetId="22" r:id="rId14"/>
    <sheet name="درآمد سپرده بانکی" sheetId="7" r:id="rId15"/>
    <sheet name="سایر درآمدها" sheetId="8" r:id="rId16"/>
  </sheets>
  <definedNames>
    <definedName name="_xlnm._FilterDatabase" localSheetId="8" hidden="1">'سود سپرده بانکی'!$A$6:$G$12</definedName>
    <definedName name="_xlnm.Print_Area" localSheetId="1">' سهام'!A1:M21</definedName>
    <definedName name="_xlnm.Print_Area" localSheetId="2">اوراق!A1:S24</definedName>
    <definedName name="_xlnm.Print_Area" localSheetId="14">'درآمد سپرده بانکی'!$A$1:$F$14</definedName>
    <definedName name="_xlnm.Print_Area" localSheetId="11">'درآمد سرمایه گذاری در اوراق بها'!A1:I25</definedName>
    <definedName name="_xlnm.Print_Area" localSheetId="12">'درآمد سرمایه گذاری در سهام'!$A$1:$K$15</definedName>
    <definedName name="_xlnm.Print_Area" localSheetId="13">'درآمد سرمایه گذاری در صندوق'!$A$1:$K$24</definedName>
    <definedName name="_xlnm.Print_Area" localSheetId="6">'درآمد سود سهام'!$A$1:$M$9</definedName>
    <definedName name="_xlnm.Print_Area" localSheetId="10">'درآمد ناشی از تغییر قیمت اوراق '!A1:I50</definedName>
    <definedName name="_xlnm.Print_Area" localSheetId="9">'درآمد ناشی ازفروش'!$A$1:$I$20</definedName>
    <definedName name="_xlnm.Print_Area" localSheetId="5">درآمدها!$A$1:$S$12</definedName>
    <definedName name="_xlnm.Print_Area" localSheetId="15">'سایر درآمدها'!$A$1:$C$10</definedName>
    <definedName name="_xlnm.Print_Area" localSheetId="4">سپرده!A1:G18</definedName>
    <definedName name="_xlnm.Print_Area" localSheetId="7">'سود اوراق بهادار'!$A$1:$J$26</definedName>
    <definedName name="_xlnm.Print_Area" localSheetId="8">'سود سپرده بانکی'!$A$1:$G$12</definedName>
    <definedName name="_xlnm.Print_Area" localSheetId="3">'واحدهای صندوق'!A1:M28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8" l="1"/>
  <c r="B9" i="8"/>
  <c r="D13" i="7"/>
  <c r="B13" i="7"/>
  <c r="F23" i="22"/>
  <c r="K23" i="22"/>
  <c r="H23" i="22"/>
  <c r="K13" i="22"/>
  <c r="K14" i="22"/>
  <c r="K15" i="22"/>
  <c r="K16" i="22"/>
  <c r="K17" i="22"/>
  <c r="K18" i="22"/>
  <c r="K19" i="22"/>
  <c r="K20" i="22"/>
  <c r="K21" i="22"/>
  <c r="K22" i="22"/>
  <c r="K12" i="22"/>
  <c r="K11" i="22"/>
  <c r="I23" i="22"/>
  <c r="J23" i="22"/>
  <c r="J13" i="22"/>
  <c r="J14" i="22"/>
  <c r="J15" i="22"/>
  <c r="J16" i="22"/>
  <c r="J17" i="22"/>
  <c r="J18" i="22"/>
  <c r="J19" i="22"/>
  <c r="J20" i="22"/>
  <c r="J21" i="22"/>
  <c r="J22" i="22"/>
  <c r="J12" i="22"/>
  <c r="J11" i="22"/>
  <c r="F13" i="22"/>
  <c r="F14" i="22"/>
  <c r="F15" i="22"/>
  <c r="F16" i="22"/>
  <c r="F17" i="22"/>
  <c r="F18" i="22"/>
  <c r="F19" i="22"/>
  <c r="F20" i="22"/>
  <c r="F21" i="22"/>
  <c r="F22" i="22"/>
  <c r="F12" i="22"/>
  <c r="F11" i="22"/>
  <c r="O6" i="22"/>
  <c r="C23" i="22"/>
  <c r="D23" i="22"/>
  <c r="E23" i="22"/>
  <c r="E13" i="22"/>
  <c r="E14" i="22"/>
  <c r="E15" i="22"/>
  <c r="E16" i="22"/>
  <c r="E17" i="22"/>
  <c r="E18" i="22"/>
  <c r="E19" i="22"/>
  <c r="E20" i="22"/>
  <c r="E21" i="22"/>
  <c r="E22" i="22"/>
  <c r="E12" i="22"/>
  <c r="E11" i="22"/>
  <c r="J14" i="5"/>
  <c r="J13" i="5"/>
  <c r="J12" i="5"/>
  <c r="J11" i="5"/>
  <c r="K11" i="5" s="1"/>
  <c r="E14" i="5"/>
  <c r="E13" i="5"/>
  <c r="E12" i="5"/>
  <c r="E11" i="5"/>
  <c r="K13" i="5"/>
  <c r="K12" i="5"/>
  <c r="F13" i="5"/>
  <c r="F12" i="5"/>
  <c r="F11" i="5"/>
  <c r="O2" i="5"/>
  <c r="C14" i="5"/>
  <c r="B14" i="5"/>
  <c r="D14" i="5"/>
  <c r="G14" i="5"/>
  <c r="H14" i="5"/>
  <c r="I14" i="5"/>
  <c r="I24" i="6"/>
  <c r="I12" i="6"/>
  <c r="I13" i="6"/>
  <c r="I14" i="6"/>
  <c r="I15" i="6"/>
  <c r="I16" i="6"/>
  <c r="I17" i="6"/>
  <c r="I18" i="6"/>
  <c r="I19" i="6"/>
  <c r="I20" i="6"/>
  <c r="I21" i="6"/>
  <c r="I22" i="6"/>
  <c r="I23" i="6"/>
  <c r="I11" i="6"/>
  <c r="I10" i="6"/>
  <c r="E12" i="6"/>
  <c r="E13" i="6"/>
  <c r="E14" i="6"/>
  <c r="E15" i="6"/>
  <c r="E16" i="6"/>
  <c r="E17" i="6"/>
  <c r="E18" i="6"/>
  <c r="E19" i="6"/>
  <c r="E20" i="6"/>
  <c r="E21" i="6"/>
  <c r="E22" i="6"/>
  <c r="E23" i="6"/>
  <c r="E11" i="6"/>
  <c r="E10" i="6"/>
  <c r="F24" i="6"/>
  <c r="C24" i="6"/>
  <c r="D24" i="6"/>
  <c r="G24" i="6"/>
  <c r="H24" i="6"/>
  <c r="B24" i="6"/>
  <c r="I46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8" i="14"/>
  <c r="I7" i="14"/>
  <c r="H46" i="14"/>
  <c r="G46" i="14"/>
  <c r="D46" i="14"/>
  <c r="C46" i="14"/>
  <c r="E46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8" i="14"/>
  <c r="E7" i="14"/>
  <c r="I17" i="15"/>
  <c r="I9" i="15"/>
  <c r="I10" i="15"/>
  <c r="I11" i="15"/>
  <c r="I12" i="15"/>
  <c r="I13" i="15"/>
  <c r="I14" i="15"/>
  <c r="I15" i="15"/>
  <c r="I16" i="15"/>
  <c r="I8" i="15"/>
  <c r="I7" i="15"/>
  <c r="E9" i="15"/>
  <c r="E10" i="15"/>
  <c r="E11" i="15"/>
  <c r="E12" i="15"/>
  <c r="E13" i="15"/>
  <c r="E14" i="15"/>
  <c r="E15" i="15"/>
  <c r="E16" i="15"/>
  <c r="E8" i="15"/>
  <c r="E7" i="15"/>
  <c r="G17" i="15"/>
  <c r="C17" i="15"/>
  <c r="H17" i="15"/>
  <c r="D17" i="15"/>
  <c r="B11" i="24"/>
  <c r="K14" i="5" l="1"/>
  <c r="F14" i="5"/>
  <c r="E24" i="6"/>
  <c r="E17" i="15"/>
  <c r="C11" i="24"/>
  <c r="D11" i="24"/>
  <c r="E11" i="24"/>
  <c r="F11" i="24"/>
  <c r="G11" i="24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8" i="13"/>
  <c r="J7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8" i="13"/>
  <c r="G7" i="13"/>
  <c r="E25" i="13"/>
  <c r="H25" i="13"/>
  <c r="F8" i="12"/>
  <c r="G8" i="12"/>
  <c r="H8" i="12"/>
  <c r="I8" i="12"/>
  <c r="J8" i="12"/>
  <c r="E8" i="12"/>
  <c r="E11" i="11"/>
  <c r="E8" i="11"/>
  <c r="E9" i="11"/>
  <c r="E10" i="11"/>
  <c r="E7" i="11"/>
  <c r="E6" i="11"/>
  <c r="J1" i="11"/>
  <c r="D11" i="11"/>
  <c r="D8" i="11"/>
  <c r="D9" i="11"/>
  <c r="D10" i="11"/>
  <c r="D7" i="11"/>
  <c r="D6" i="11"/>
  <c r="C11" i="11"/>
  <c r="F13" i="2"/>
  <c r="F10" i="2"/>
  <c r="F11" i="2"/>
  <c r="F12" i="2"/>
  <c r="F9" i="2"/>
  <c r="F8" i="2"/>
  <c r="E13" i="2"/>
  <c r="C13" i="2"/>
  <c r="D13" i="2"/>
  <c r="B13" i="2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10" i="21"/>
  <c r="R3" i="21"/>
  <c r="D27" i="21"/>
  <c r="F27" i="21"/>
  <c r="H27" i="21"/>
  <c r="J27" i="21"/>
  <c r="K27" i="21"/>
  <c r="L27" i="21"/>
  <c r="C27" i="21"/>
  <c r="Q23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9" i="3"/>
  <c r="X3" i="3"/>
  <c r="R23" i="3"/>
  <c r="J23" i="3"/>
  <c r="I23" i="3"/>
  <c r="M20" i="1"/>
  <c r="M11" i="1"/>
  <c r="M12" i="1"/>
  <c r="M13" i="1"/>
  <c r="M14" i="1"/>
  <c r="M15" i="1"/>
  <c r="M16" i="1"/>
  <c r="M17" i="1"/>
  <c r="M18" i="1"/>
  <c r="M19" i="1"/>
  <c r="M10" i="1"/>
  <c r="D20" i="1"/>
  <c r="F20" i="1"/>
  <c r="H20" i="1"/>
  <c r="K20" i="1"/>
  <c r="L20" i="1"/>
  <c r="C20" i="1"/>
  <c r="J25" i="13" l="1"/>
  <c r="G25" i="13"/>
  <c r="M2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<sst xmlns="http://schemas.openxmlformats.org/spreadsheetml/2006/main" count="565" uniqueCount="197">
  <si>
    <t>به ‌نام خدا</t>
  </si>
  <si>
    <t>صندوق سرمایه گذاری اختصاصی بازارگردانی کیان</t>
  </si>
  <si>
    <t xml:space="preserve">صورت وضعیت پرتفوی
</t>
  </si>
  <si>
    <t xml:space="preserve">برای ماه منتهی به 1405/01/31
</t>
  </si>
  <si>
    <t>مدیر صندوق</t>
  </si>
  <si>
    <t xml:space="preserve"> صندوق سرمایه گذاری اختصاصی بازارگردانی کیان</t>
  </si>
  <si>
    <t xml:space="preserve">صورت وضعیت پرتفوی </t>
  </si>
  <si>
    <t>برای ماه منتهی به 1405/01/31</t>
  </si>
  <si>
    <t>1- سرمایه گذاری ها</t>
  </si>
  <si>
    <t>1-1-سرمایه‌گذاری در سهام و حق تقدم سهام وصندوق‌های سرمایه‌گذاری</t>
  </si>
  <si>
    <t>1405/01/01</t>
  </si>
  <si>
    <t>تغییرات طی دوره</t>
  </si>
  <si>
    <t>1405/01/31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</si>
  <si>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</si>
  <si>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</si>
  <si>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</si>
  <si>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</si>
  <si>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</si>
  <si>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</si>
  <si>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</si>
  <si>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</si>
  <si>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</si>
  <si>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</si>
  <si>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دارو عبیدی (دعبید)</t>
  </si>
  <si>
    <t>کیمیای زنجان گستران (کیمیا)</t>
  </si>
  <si>
    <t>فرابورس ایران (فرابورس)</t>
  </si>
  <si>
    <t>پویا زرکان آق دره (فزر)</t>
  </si>
  <si>
    <t>صنایع شیمیایی کیمیاگران امروز (شکام)</t>
  </si>
  <si>
    <t>سوژمیران (فسوژ)</t>
  </si>
  <si>
    <t>گروه مالی کیان (کیانا)</t>
  </si>
  <si>
    <t>توسعه فن افزار توسن (فن افزار)</t>
  </si>
  <si>
    <t>کانی کربن طبس (کربن)</t>
  </si>
  <si>
    <t>کانی کربن طبس (حق تقدم) (کربنح)</t>
  </si>
  <si>
    <t>جمع</t>
  </si>
  <si>
    <t/>
  </si>
  <si>
    <t>نام سهام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</si>
  <si>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</si>
  <si>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</si>
  <si>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</si>
  <si>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</si>
  <si>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</si>
  <si>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</si>
  <si>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</si>
  <si>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</si>
  <si>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</si>
  <si>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</si>
  <si>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</si>
  <si>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مرابحه مادیران-کیان060626 (لوازم مادیران063)</t>
  </si>
  <si>
    <t>بلی</t>
  </si>
  <si>
    <t>1402/06/26</t>
  </si>
  <si>
    <t>1406/06/26</t>
  </si>
  <si>
    <t>مرابحه الکترومادیرا-کیان060626 (الکترومادیران062)</t>
  </si>
  <si>
    <t>مرابحه کرمان موتور-کیان051223 (کرمان5124)</t>
  </si>
  <si>
    <t>1402/12/23</t>
  </si>
  <si>
    <t>1405/12/23</t>
  </si>
  <si>
    <t>مرابحه عالیس-کیان070224 (عالیس072)</t>
  </si>
  <si>
    <t>1403/02/24</t>
  </si>
  <si>
    <t>1407/02/24</t>
  </si>
  <si>
    <t>صکوک اجاره فارس07-بدون ضامن (صفارس07)</t>
  </si>
  <si>
    <t>1403/03/07</t>
  </si>
  <si>
    <t>1407/03/07</t>
  </si>
  <si>
    <t>مرابحه ایده گستران زمان070309 (ایده07)</t>
  </si>
  <si>
    <t>1403/03/09</t>
  </si>
  <si>
    <t>1407/03/09</t>
  </si>
  <si>
    <t>صکوک مرابحه فروس670-بدون ضامن (صفروس670)</t>
  </si>
  <si>
    <t>1403/07/29</t>
  </si>
  <si>
    <t>1406/07/29</t>
  </si>
  <si>
    <t>مرابحه توسعه معادن-کیان071120 (توسعه معادن071)</t>
  </si>
  <si>
    <t>1403/11/20</t>
  </si>
  <si>
    <t>1407/11/20</t>
  </si>
  <si>
    <t>مرابحه آرمان ارگ-کیان071221 (آرمان ارگ072)</t>
  </si>
  <si>
    <t>1403/12/21</t>
  </si>
  <si>
    <t>1407/12/21</t>
  </si>
  <si>
    <t>مرابحه نانو دارو پژوهان080527 (نانو دارو08)</t>
  </si>
  <si>
    <t>1404/05/27</t>
  </si>
  <si>
    <t>1408/05/27</t>
  </si>
  <si>
    <t>مرابحه جاوید آریان 080612 (تاجا08)</t>
  </si>
  <si>
    <t>1404/06/12</t>
  </si>
  <si>
    <t>1408/06/12</t>
  </si>
  <si>
    <t>صکوک اجاره فارس86-بدون ضامن (صفارس86)</t>
  </si>
  <si>
    <t>1404/06/24</t>
  </si>
  <si>
    <t>1408/06/24</t>
  </si>
  <si>
    <t>صکوک اجاره فارس008-بدون ضامن (صفارس008)</t>
  </si>
  <si>
    <t>1404/08/24</t>
  </si>
  <si>
    <t>1408/08/24</t>
  </si>
  <si>
    <t>صکوک اجاره تاصیکو081-بدون ضامن (صصیکو081)</t>
  </si>
  <si>
    <t>1404/10/16</t>
  </si>
  <si>
    <t>1408/10/16</t>
  </si>
  <si>
    <t>1-1-سرمایه‌گذاری در واحدهای صندوق های سرمایه گذاری</t>
  </si>
  <si>
    <t>تعداد واحد</t>
  </si>
  <si>
    <t>خرید/صدور طی دوره</t>
  </si>
  <si>
    <t>فروش/ابطال طی دوره</t>
  </si>
  <si>
    <t>قیمت ابطال/بازار هر واحد</t>
  </si>
  <si>
    <t>تداوم اطمینان تمدن (تداوم)</t>
  </si>
  <si>
    <t>با درآمد ثابت کیان (کیان)</t>
  </si>
  <si>
    <t>ص.س. در اوراق بهادار مبتنی بر طلای کیان (گوهر)</t>
  </si>
  <si>
    <t>ارمغان فیروزه آسیا (فیروزا)</t>
  </si>
  <si>
    <t>طلای عیار مفید (عیار)</t>
  </si>
  <si>
    <t>آوای سهام کیان (رشدی کیان)</t>
  </si>
  <si>
    <t>نوع دوم کارا (کارا)</t>
  </si>
  <si>
    <t>شاخصی کیان (هم وزن)</t>
  </si>
  <si>
    <t>سرمایه گذاری لبخند فارابی (لبخند)</t>
  </si>
  <si>
    <t>پایا ثروت پویا (پایا)</t>
  </si>
  <si>
    <t>با درآمد ثابت سام (سام)</t>
  </si>
  <si>
    <t>بخشی کیان (فارما کیان)</t>
  </si>
  <si>
    <t>به آفرید سپینود (سپینود)</t>
  </si>
  <si>
    <t>زمرد کوروش (زمرد کوروش)</t>
  </si>
  <si>
    <t>با درآمد ثابت ثمر گندم (ثمر)</t>
  </si>
  <si>
    <t>اوراق بهادار با درآمد ثابت رایبد (رایبد)</t>
  </si>
  <si>
    <t>بخشی کیان2 (یوتیلیتی)</t>
  </si>
  <si>
    <t>نرخ سود علی الحساب</t>
  </si>
  <si>
    <t>درصد به کل</t>
  </si>
  <si>
    <t>3-1- سرمایه‌گذاری در  سپرده‌ بانکی</t>
  </si>
  <si>
    <t>سپرده های بانکی</t>
  </si>
  <si>
    <t>مبلغ</t>
  </si>
  <si>
    <t>افزایش</t>
  </si>
  <si>
    <t>کاهش</t>
  </si>
  <si>
    <t>بانک پاسارگاد</t>
  </si>
  <si>
    <t>بانک خاورمیانه</t>
  </si>
  <si>
    <t>بانک شهر</t>
  </si>
  <si>
    <t>بانک ملت</t>
  </si>
  <si>
    <t>بانک صادرات</t>
  </si>
  <si>
    <t xml:space="preserve"> </t>
  </si>
  <si>
    <t xml:space="preserve">صورت وضعیت درآمدها </t>
  </si>
  <si>
    <t>برای ماه منتهی به  1405/01/31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</si>
  <si>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</si>
  <si>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</si>
  <si>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</si>
  <si>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</si>
  <si>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</si>
  <si>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</si>
  <si>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</si>
  <si>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</si>
  <si>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</si>
  <si>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</si>
  <si>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</si>
  <si>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</si>
  <si>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</si>
  <si>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</si>
  <si>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</si>
  <si>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</si>
  <si>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اطلاعات مجمع</t>
  </si>
  <si>
    <t>از 1405/01/01 تا  1405/01/31</t>
  </si>
  <si>
    <t>از ابتدای سال مالی تا 1405/01/31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</si>
  <si>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</si>
  <si>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</si>
  <si>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</si>
  <si>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</si>
  <si>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</si>
  <si>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</si>
  <si>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1405/01/30</t>
  </si>
  <si>
    <t>درآمد سود صندوق</t>
  </si>
  <si>
    <t>سود اوراق بهادار با درآمد ثابت</t>
  </si>
  <si>
    <t>تاریخ دریافت سود</t>
  </si>
  <si>
    <t xml:space="preserve">درآمد سود </t>
  </si>
  <si>
    <t>خالص درآمد</t>
  </si>
  <si>
    <t>1405/03/23</t>
  </si>
  <si>
    <t>23.00</t>
  </si>
  <si>
    <t>1405/03/07</t>
  </si>
  <si>
    <t>1405/02/27</t>
  </si>
  <si>
    <t>1405/03/09</t>
  </si>
  <si>
    <t>1405/02/24</t>
  </si>
  <si>
    <t>1405/06/26</t>
  </si>
  <si>
    <t>1405/02/20</t>
  </si>
  <si>
    <t>1405/03/24</t>
  </si>
  <si>
    <t>1405/03/21</t>
  </si>
  <si>
    <t>1405/04/16</t>
  </si>
  <si>
    <t>26.00</t>
  </si>
  <si>
    <t>1405/03/12</t>
  </si>
  <si>
    <t>1405/04/29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</si>
  <si>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</si>
  <si>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</si>
  <si>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</si>
  <si>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</si>
  <si>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</si>
  <si>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</si>
  <si>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</si>
  <si>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</si>
  <si>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</si>
  <si>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</si>
  <si>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</si>
  <si>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</si>
  <si>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</si>
  <si>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</si>
  <si>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</si>
  <si>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</si>
  <si>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</si>
  <si>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</si>
  <si>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1-2-درآمد حاصل از سرمایه­گذاری در واحدهای صندوق:</t>
  </si>
  <si>
    <t>صندوق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</si>
  <si>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</si>
  <si>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</si>
  <si>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</si>
  <si>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</si>
  <si>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</si>
  <si>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4-2-سایر درآمدها:</t>
  </si>
  <si>
    <t>درامد حاصل از بازارگردانی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</si>
</sst>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"/>
    <numFmt numFmtId="165" formatCode="#,##0.00;\(#,##0.00\);"/>
    <numFmt numFmtId="170" formatCode="0.0%"/>
  </numFmts>
  <fonts count="21" x14ac:knownFonts="1">
    <font>
      <sz val="11"/>
      <color theme="1"/>
      <name val="B Nazanin"/>
      <family val="2"/>
      <charset val="17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B Nazanin"/>
      <family val="2"/>
      <charset val="178"/>
      <scheme val="minor"/>
    </font>
    <font>
      <b/>
      <sz val="10"/>
      <name val="B Nazanin"/>
      <charset val="178"/>
    </font>
    <font>
      <sz val="10"/>
      <name val="B Nazanin"/>
      <charset val="178"/>
    </font>
    <font>
      <sz val="8"/>
      <name val="B Nazanin"/>
      <charset val="178"/>
    </font>
    <font>
      <sz val="8"/>
      <name val="B Nazanin"/>
      <family val="2"/>
      <charset val="178"/>
    </font>
    <font>
      <b/>
      <sz val="11"/>
      <name val="B Nazanin"/>
      <charset val="178"/>
      <scheme val="minor"/>
    </font>
    <font>
      <sz val="11"/>
      <name val="B Nazanin"/>
      <charset val="178"/>
      <scheme val="minor"/>
    </font>
    <font>
      <b/>
      <sz val="12"/>
      <name val="B Nazanin"/>
      <charset val="178"/>
    </font>
    <font>
      <sz val="11"/>
      <name val="B Nazanin"/>
      <charset val="178"/>
    </font>
    <font>
      <sz val="12"/>
      <name val="B Nazanin"/>
      <charset val="178"/>
    </font>
    <font>
      <sz val="11"/>
      <name val="B Nazanin"/>
      <family val="2"/>
      <charset val="178"/>
      <scheme val="minor"/>
    </font>
    <font>
      <b/>
      <sz val="11"/>
      <name val="B Nazanin"/>
      <charset val="178"/>
    </font>
    <font>
      <sz val="18"/>
      <name val="B Nazanin"/>
      <charset val="178"/>
    </font>
    <font>
      <sz val="20"/>
      <name val="B Nazanin"/>
      <charset val="178"/>
    </font>
    <font>
      <sz val="16"/>
      <name val="B Nazanin"/>
      <charset val="178"/>
    </font>
    <font>
      <sz val="10"/>
      <color theme="0"/>
      <name val="B Nazanin"/>
      <charset val="178"/>
    </font>
    <font>
      <sz val="11"/>
      <color theme="0"/>
      <name val="B Nazanin"/>
      <charset val="178"/>
    </font>
    <font>
      <sz val="11"/>
      <color theme="0"/>
      <name val="B Nazanin"/>
      <charset val="17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right" vertical="center" readingOrder="2"/>
    </xf>
    <xf numFmtId="0" fontId="5" fillId="0" borderId="0" xfId="0" applyFont="1" applyFill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readingOrder="2"/>
    </xf>
    <xf numFmtId="0" fontId="5" fillId="0" borderId="2" xfId="0" applyFont="1" applyFill="1" applyBorder="1" applyAlignment="1">
      <alignment horizontal="center" vertical="center" readingOrder="2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right" vertical="center" readingOrder="2"/>
    </xf>
    <xf numFmtId="0" fontId="9" fillId="0" borderId="1" xfId="0" applyFont="1" applyFill="1" applyBorder="1" applyAlignment="1">
      <alignment horizontal="right" vertical="center" readingOrder="2"/>
    </xf>
    <xf numFmtId="0" fontId="9" fillId="0" borderId="1" xfId="0" applyFont="1" applyFill="1" applyBorder="1" applyAlignment="1">
      <alignment horizontal="center" vertical="center" readingOrder="2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readingOrder="2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readingOrder="2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readingOrder="2"/>
    </xf>
    <xf numFmtId="0" fontId="9" fillId="0" borderId="2" xfId="0" applyFont="1" applyFill="1" applyBorder="1" applyAlignment="1">
      <alignment horizontal="center" vertical="center" readingOrder="2"/>
    </xf>
    <xf numFmtId="0" fontId="9" fillId="0" borderId="0" xfId="0" applyFont="1" applyFill="1" applyAlignment="1">
      <alignment horizontal="center" vertical="center" readingOrder="2"/>
    </xf>
    <xf numFmtId="0" fontId="9" fillId="0" borderId="1" xfId="0" applyFont="1" applyFill="1" applyBorder="1" applyAlignment="1">
      <alignment vertical="center" readingOrder="2"/>
    </xf>
    <xf numFmtId="0" fontId="6" fillId="0" borderId="0" xfId="0" applyFont="1" applyFill="1" applyAlignment="1">
      <alignment horizontal="right" vertical="center" readingOrder="1"/>
    </xf>
    <xf numFmtId="0" fontId="6" fillId="0" borderId="0" xfId="0" applyFont="1" applyFill="1" applyAlignment="1">
      <alignment horizontal="right" vertical="center" readingOrder="2"/>
    </xf>
    <xf numFmtId="165" fontId="6" fillId="0" borderId="0" xfId="0" applyNumberFormat="1" applyFont="1" applyFill="1" applyAlignment="1">
      <alignment horizontal="center" vertical="center" readingOrder="2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readingOrder="2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right" vertical="center" readingOrder="2"/>
    </xf>
    <xf numFmtId="0" fontId="13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 readingOrder="2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readingOrder="2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readingOrder="2"/>
    </xf>
    <xf numFmtId="49" fontId="6" fillId="0" borderId="0" xfId="0" applyNumberFormat="1" applyFont="1" applyFill="1" applyAlignment="1">
      <alignment horizontal="right" vertical="center" readingOrder="2"/>
    </xf>
    <xf numFmtId="0" fontId="12" fillId="0" borderId="0" xfId="0" applyFont="1" applyFill="1" applyAlignment="1">
      <alignment vertical="center" readingOrder="2"/>
    </xf>
    <xf numFmtId="0" fontId="11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readingOrder="2"/>
    </xf>
    <xf numFmtId="0" fontId="5" fillId="0" borderId="6" xfId="0" applyFont="1" applyFill="1" applyBorder="1" applyAlignment="1">
      <alignment horizontal="center" vertical="center" readingOrder="2"/>
    </xf>
    <xf numFmtId="0" fontId="5" fillId="0" borderId="8" xfId="0" applyFont="1" applyFill="1" applyBorder="1" applyAlignment="1">
      <alignment horizontal="center" vertical="center" readingOrder="2"/>
    </xf>
    <xf numFmtId="0" fontId="5" fillId="0" borderId="9" xfId="0" applyFont="1" applyFill="1" applyBorder="1" applyAlignment="1">
      <alignment horizontal="center" vertical="center" readingOrder="2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readingOrder="2"/>
    </xf>
    <xf numFmtId="0" fontId="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vertical="top" wrapText="1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top" wrapText="1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65" fontId="7" fillId="0" borderId="1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165" fontId="7" fillId="0" borderId="10" xfId="0" applyNumberFormat="1" applyFont="1" applyFill="1" applyBorder="1" applyAlignment="1">
      <alignment horizontal="center" vertical="center"/>
    </xf>
    <xf numFmtId="38" fontId="7" fillId="0" borderId="11" xfId="0" applyNumberFormat="1" applyFont="1" applyFill="1" applyBorder="1" applyAlignment="1">
      <alignment horizontal="center" vertical="center"/>
    </xf>
    <xf numFmtId="38" fontId="7" fillId="0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38" fontId="7" fillId="0" borderId="4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9" fontId="7" fillId="0" borderId="10" xfId="1" applyFont="1" applyFill="1" applyBorder="1" applyAlignment="1">
      <alignment horizontal="center" vertical="center"/>
    </xf>
    <xf numFmtId="170" fontId="7" fillId="0" borderId="10" xfId="1" applyNumberFormat="1" applyFont="1" applyFill="1" applyBorder="1" applyAlignment="1">
      <alignment horizontal="center" vertical="center"/>
    </xf>
    <xf numFmtId="9" fontId="7" fillId="0" borderId="4" xfId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9" fontId="7" fillId="0" borderId="11" xfId="1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9" fontId="7" fillId="0" borderId="10" xfId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38" fontId="7" fillId="0" borderId="5" xfId="0" applyNumberFormat="1" applyFont="1" applyFill="1" applyBorder="1" applyAlignment="1">
      <alignment horizontal="center" vertical="center"/>
    </xf>
    <xf numFmtId="9" fontId="7" fillId="0" borderId="5" xfId="1" applyNumberFormat="1" applyFont="1" applyFill="1" applyBorder="1" applyAlignment="1">
      <alignment horizontal="center" vertical="center"/>
    </xf>
    <xf numFmtId="9" fontId="7" fillId="0" borderId="4" xfId="1" applyNumberFormat="1" applyFont="1" applyFill="1" applyBorder="1" applyAlignment="1">
      <alignment horizontal="center" vertical="center"/>
    </xf>
    <xf numFmtId="38" fontId="7" fillId="0" borderId="0" xfId="0" applyNumberFormat="1" applyFont="1" applyFill="1" applyBorder="1" applyAlignment="1">
      <alignment horizontal="right" vertical="center"/>
    </xf>
    <xf numFmtId="38" fontId="7" fillId="0" borderId="12" xfId="0" applyNumberFormat="1" applyFont="1" applyFill="1" applyBorder="1" applyAlignment="1">
      <alignment horizontal="right" vertical="center"/>
    </xf>
    <xf numFmtId="38" fontId="7" fillId="0" borderId="4" xfId="0" applyNumberFormat="1" applyFont="1" applyFill="1" applyBorder="1" applyAlignment="1">
      <alignment horizontal="right" vertical="center"/>
    </xf>
    <xf numFmtId="9" fontId="7" fillId="0" borderId="11" xfId="1" applyFont="1" applyFill="1" applyBorder="1" applyAlignment="1">
      <alignment horizontal="center" vertical="center"/>
    </xf>
    <xf numFmtId="9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8" fontId="7" fillId="0" borderId="11" xfId="0" applyNumberFormat="1" applyFont="1" applyFill="1" applyBorder="1" applyAlignment="1">
      <alignment horizontal="right" vertical="center"/>
    </xf>
    <xf numFmtId="38" fontId="7" fillId="0" borderId="10" xfId="0" applyNumberFormat="1" applyFont="1" applyFill="1" applyBorder="1" applyAlignment="1">
      <alignment horizontal="right" vertical="center"/>
    </xf>
    <xf numFmtId="38" fontId="7" fillId="0" borderId="5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center" vertical="center" readingOrder="2"/>
    </xf>
    <xf numFmtId="3" fontId="18" fillId="0" borderId="0" xfId="0" applyNumberFormat="1" applyFont="1" applyFill="1"/>
    <xf numFmtId="3" fontId="18" fillId="0" borderId="0" xfId="0" applyNumberFormat="1" applyFont="1" applyFill="1" applyAlignment="1">
      <alignment horizontal="center"/>
    </xf>
    <xf numFmtId="3" fontId="19" fillId="0" borderId="0" xfId="0" applyNumberFormat="1" applyFont="1" applyFill="1"/>
    <xf numFmtId="38" fontId="20" fillId="0" borderId="0" xfId="0" applyNumberFormat="1" applyFont="1" applyFill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11</xdr:col>
      <xdr:colOff>181922</xdr:colOff>
      <xdr:row>40</xdr:row>
      <xdr:rowOff>153611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D97195-C63D-F1D2-8A34-8C22D1CB6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4846053" y="19050"/>
          <a:ext cx="6782747" cy="8678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abSelected="1" topLeftCell="A4" zoomScaleNormal="100" workbookViewId="0">
      <selection activeCell="Q10" sqref="Q10"/>
    </sheetView>
  </sheetViews>
  <sheetFormatPr defaultColWidth="9" defaultRowHeight="18" x14ac:dyDescent="0.45"/>
  <cols>
    <col min="1" max="1" width="9" style="42" customWidth="1"/>
    <col min="2" max="16384" width="9" style="42"/>
  </cols>
  <sheetData>
    <row r="3" spans="1:17" ht="27.75" x14ac:dyDescent="0.65">
      <c r="D3" s="72" t="s">
        <v>0</v>
      </c>
      <c r="E3" s="73"/>
      <c r="F3" s="73"/>
    </row>
    <row r="6" spans="1:17" ht="15" customHeight="1" x14ac:dyDescent="0.4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7" ht="15" customHeight="1" x14ac:dyDescent="0.4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7" ht="15" customHeight="1" x14ac:dyDescent="0.45">
      <c r="A8" s="75"/>
      <c r="B8" s="75"/>
      <c r="C8" s="75"/>
      <c r="D8" s="75"/>
      <c r="E8" s="75"/>
      <c r="F8" s="75"/>
      <c r="G8" s="75"/>
      <c r="H8" s="75"/>
      <c r="I8" s="75"/>
      <c r="J8" s="74"/>
      <c r="K8" s="74"/>
      <c r="L8" s="74"/>
      <c r="M8" s="74"/>
      <c r="N8" s="74"/>
      <c r="O8" s="74"/>
      <c r="P8" s="74"/>
      <c r="Q8" s="74"/>
    </row>
    <row r="9" spans="1:17" ht="15" customHeight="1" x14ac:dyDescent="0.45">
      <c r="A9" s="75"/>
      <c r="B9" s="75"/>
      <c r="C9" s="75"/>
      <c r="D9" s="75"/>
      <c r="E9" s="75"/>
      <c r="F9" s="75"/>
      <c r="G9" s="75"/>
      <c r="H9" s="75"/>
      <c r="I9" s="75"/>
      <c r="J9" s="74"/>
      <c r="K9" s="74"/>
      <c r="L9" s="74"/>
      <c r="M9" s="74"/>
      <c r="N9" s="74"/>
      <c r="O9" s="74"/>
      <c r="P9" s="74"/>
      <c r="Q9" s="74"/>
    </row>
    <row r="10" spans="1:17" ht="15" customHeight="1" x14ac:dyDescent="0.45">
      <c r="A10" s="75"/>
      <c r="B10" s="75"/>
      <c r="C10" s="75"/>
      <c r="D10" s="75"/>
      <c r="E10" s="75"/>
      <c r="F10" s="75"/>
      <c r="G10" s="75"/>
      <c r="H10" s="75"/>
      <c r="I10" s="75"/>
      <c r="J10" s="74"/>
      <c r="K10" s="74"/>
      <c r="L10" s="74"/>
      <c r="M10" s="74"/>
      <c r="N10" s="74"/>
      <c r="O10" s="74"/>
      <c r="P10" s="74"/>
      <c r="Q10" s="74"/>
    </row>
    <row r="11" spans="1:17" ht="15" customHeight="1" x14ac:dyDescent="0.45">
      <c r="A11" s="75"/>
      <c r="B11" s="75"/>
      <c r="C11" s="75"/>
      <c r="D11" s="75"/>
      <c r="E11" s="75"/>
      <c r="F11" s="75"/>
      <c r="G11" s="75"/>
      <c r="H11" s="75"/>
      <c r="I11" s="75"/>
      <c r="J11" s="74"/>
      <c r="K11" s="74"/>
      <c r="L11" s="74"/>
      <c r="M11" s="74"/>
      <c r="N11" s="74"/>
      <c r="O11" s="74"/>
      <c r="P11" s="74"/>
      <c r="Q11" s="74"/>
    </row>
    <row r="12" spans="1:17" ht="15" customHeight="1" x14ac:dyDescent="0.45">
      <c r="A12" s="75"/>
      <c r="B12" s="75"/>
      <c r="C12" s="75"/>
      <c r="D12" s="75"/>
      <c r="E12" s="75"/>
      <c r="F12" s="75"/>
      <c r="G12" s="75"/>
      <c r="H12" s="75"/>
      <c r="I12" s="75"/>
      <c r="J12" s="74"/>
      <c r="K12" s="74"/>
      <c r="L12" s="74"/>
      <c r="M12" s="74"/>
      <c r="N12" s="74"/>
      <c r="O12" s="74"/>
      <c r="P12" s="74"/>
      <c r="Q12" s="74"/>
    </row>
    <row r="13" spans="1:17" ht="15" customHeight="1" x14ac:dyDescent="0.45">
      <c r="A13" s="75"/>
      <c r="B13" s="75"/>
      <c r="C13" s="75"/>
      <c r="D13" s="75"/>
      <c r="E13" s="75"/>
      <c r="F13" s="75"/>
      <c r="G13" s="75"/>
      <c r="H13" s="75"/>
      <c r="I13" s="75"/>
      <c r="J13" s="74"/>
      <c r="K13" s="74"/>
      <c r="L13" s="74"/>
      <c r="M13" s="74"/>
      <c r="N13" s="74"/>
      <c r="O13" s="74"/>
      <c r="P13" s="74"/>
      <c r="Q13" s="74"/>
    </row>
    <row r="14" spans="1:17" ht="15" customHeight="1" x14ac:dyDescent="0.45">
      <c r="A14" s="75"/>
      <c r="B14" s="75"/>
      <c r="C14" s="75"/>
      <c r="D14" s="75"/>
      <c r="E14" s="75"/>
      <c r="F14" s="75"/>
      <c r="G14" s="75"/>
      <c r="H14" s="75"/>
      <c r="I14" s="75"/>
      <c r="J14" s="74"/>
      <c r="K14" s="74"/>
      <c r="L14" s="74"/>
      <c r="M14" s="74"/>
      <c r="N14" s="74"/>
      <c r="O14" s="74"/>
      <c r="P14" s="74"/>
      <c r="Q14" s="74"/>
    </row>
    <row r="15" spans="1:17" ht="15" customHeight="1" x14ac:dyDescent="0.45">
      <c r="A15" s="76" t="s">
        <v>1</v>
      </c>
      <c r="B15" s="76"/>
      <c r="C15" s="76"/>
      <c r="D15" s="76"/>
      <c r="E15" s="76"/>
      <c r="F15" s="76"/>
      <c r="G15" s="76"/>
      <c r="H15" s="76"/>
      <c r="I15" s="76"/>
      <c r="J15" s="74"/>
      <c r="K15" s="74"/>
      <c r="L15" s="74"/>
      <c r="M15" s="74"/>
      <c r="N15" s="74"/>
      <c r="O15" s="74"/>
      <c r="P15" s="74"/>
      <c r="Q15" s="74"/>
    </row>
    <row r="16" spans="1:17" ht="15" customHeight="1" x14ac:dyDescent="0.45">
      <c r="A16" s="76"/>
      <c r="B16" s="76"/>
      <c r="C16" s="76"/>
      <c r="D16" s="76"/>
      <c r="E16" s="76"/>
      <c r="F16" s="76"/>
      <c r="G16" s="76"/>
      <c r="H16" s="76"/>
      <c r="I16" s="76"/>
    </row>
    <row r="17" spans="1:9" ht="15" customHeight="1" x14ac:dyDescent="0.45">
      <c r="A17" s="77" t="s">
        <v>2</v>
      </c>
      <c r="B17" s="77"/>
      <c r="C17" s="77"/>
      <c r="D17" s="77"/>
      <c r="E17" s="77"/>
      <c r="F17" s="77"/>
      <c r="G17" s="77"/>
      <c r="H17" s="77"/>
      <c r="I17" s="77"/>
    </row>
    <row r="18" spans="1:9" ht="15" customHeight="1" x14ac:dyDescent="0.45">
      <c r="A18" s="77"/>
      <c r="B18" s="77"/>
      <c r="C18" s="77"/>
      <c r="D18" s="77"/>
      <c r="E18" s="77"/>
      <c r="F18" s="77"/>
      <c r="G18" s="77"/>
      <c r="H18" s="77"/>
      <c r="I18" s="77"/>
    </row>
    <row r="19" spans="1:9" ht="15" customHeight="1" x14ac:dyDescent="0.45">
      <c r="A19" s="77"/>
      <c r="B19" s="77"/>
      <c r="C19" s="77"/>
      <c r="D19" s="77"/>
      <c r="E19" s="77"/>
      <c r="F19" s="77"/>
      <c r="G19" s="77"/>
      <c r="H19" s="77"/>
      <c r="I19" s="77"/>
    </row>
    <row r="20" spans="1:9" ht="15" customHeight="1" x14ac:dyDescent="0.45">
      <c r="A20" s="77" t="s">
        <v>3</v>
      </c>
      <c r="B20" s="77"/>
      <c r="C20" s="77"/>
      <c r="D20" s="77"/>
      <c r="E20" s="77"/>
      <c r="F20" s="77"/>
      <c r="G20" s="77"/>
      <c r="H20" s="77"/>
      <c r="I20" s="77"/>
    </row>
    <row r="21" spans="1:9" ht="15" customHeight="1" x14ac:dyDescent="0.45">
      <c r="A21" s="77"/>
      <c r="B21" s="77"/>
      <c r="C21" s="77"/>
      <c r="D21" s="77"/>
      <c r="E21" s="77"/>
      <c r="F21" s="77"/>
      <c r="G21" s="77"/>
      <c r="H21" s="77"/>
      <c r="I21" s="77"/>
    </row>
    <row r="22" spans="1:9" ht="15" customHeight="1" x14ac:dyDescent="0.45">
      <c r="A22" s="77"/>
      <c r="B22" s="77"/>
      <c r="C22" s="77"/>
      <c r="D22" s="77"/>
      <c r="E22" s="77"/>
      <c r="F22" s="77"/>
      <c r="G22" s="77"/>
      <c r="H22" s="77"/>
      <c r="I22" s="77"/>
    </row>
    <row r="23" spans="1:9" ht="15" customHeight="1" x14ac:dyDescent="0.45">
      <c r="A23" s="77"/>
      <c r="B23" s="77"/>
      <c r="C23" s="77"/>
      <c r="D23" s="77"/>
      <c r="E23" s="77"/>
      <c r="F23" s="77"/>
      <c r="G23" s="77"/>
      <c r="H23" s="77"/>
      <c r="I23" s="77"/>
    </row>
    <row r="24" spans="1:9" ht="15" customHeight="1" x14ac:dyDescent="0.45">
      <c r="A24" s="75"/>
      <c r="B24" s="75"/>
      <c r="C24" s="75"/>
      <c r="D24" s="75"/>
      <c r="E24" s="75"/>
      <c r="F24" s="75"/>
      <c r="G24" s="75"/>
      <c r="H24" s="75"/>
      <c r="I24" s="75"/>
    </row>
    <row r="37" spans="6:8" x14ac:dyDescent="0.45">
      <c r="F37" s="78" t="s">
        <v>4</v>
      </c>
      <c r="G37" s="79"/>
      <c r="H37" s="79"/>
    </row>
    <row r="38" spans="6:8" x14ac:dyDescent="0.45">
      <c r="F38" s="79"/>
      <c r="G38" s="79"/>
      <c r="H38" s="79"/>
    </row>
    <row r="39" spans="6:8" x14ac:dyDescent="0.45">
      <c r="F39" s="79"/>
      <c r="G39" s="79"/>
      <c r="H39" s="79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verticalDpi="0"/>
  <headerFooter differentOddEven="1" differentFirst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"/>
  <sheetViews>
    <sheetView rightToLeft="1" zoomScaleNormal="100" workbookViewId="0">
      <selection activeCell="I18" sqref="I18"/>
    </sheetView>
  </sheetViews>
  <sheetFormatPr defaultColWidth="9" defaultRowHeight="18" x14ac:dyDescent="0.45"/>
  <cols>
    <col min="1" max="1" width="31.28515625" style="51" customWidth="1"/>
    <col min="2" max="2" width="13" style="51" customWidth="1"/>
    <col min="3" max="3" width="19.28515625" style="51" customWidth="1"/>
    <col min="4" max="4" width="20.28515625" style="51" customWidth="1"/>
    <col min="5" max="5" width="22.5703125" style="51" customWidth="1"/>
    <col min="6" max="6" width="13" style="51" customWidth="1"/>
    <col min="7" max="7" width="19.28515625" style="51" customWidth="1"/>
    <col min="8" max="8" width="20.28515625" style="51" customWidth="1"/>
    <col min="9" max="9" width="22.5703125" style="51" customWidth="1"/>
    <col min="10" max="10" width="9" style="42" customWidth="1"/>
    <col min="11" max="16384" width="9" style="42"/>
  </cols>
  <sheetData>
    <row r="1" spans="1:9" ht="21" x14ac:dyDescent="0.45">
      <c r="A1" s="41" t="s">
        <v>1</v>
      </c>
      <c r="B1" s="41"/>
      <c r="C1" s="41"/>
      <c r="D1" s="41"/>
      <c r="E1" s="41"/>
      <c r="F1" s="41"/>
      <c r="G1" s="41"/>
      <c r="H1" s="41"/>
      <c r="I1" s="41"/>
    </row>
    <row r="2" spans="1:9" ht="21" x14ac:dyDescent="0.45">
      <c r="A2" s="41" t="s">
        <v>123</v>
      </c>
      <c r="B2" s="41"/>
      <c r="C2" s="41"/>
      <c r="D2" s="41"/>
      <c r="E2" s="41"/>
      <c r="F2" s="41"/>
      <c r="G2" s="41"/>
      <c r="H2" s="41"/>
      <c r="I2" s="41"/>
    </row>
    <row r="3" spans="1:9" ht="21" x14ac:dyDescent="0.45">
      <c r="A3" s="41" t="s">
        <v>124</v>
      </c>
      <c r="B3" s="41"/>
      <c r="C3" s="41"/>
      <c r="D3" s="41"/>
      <c r="E3" s="41"/>
      <c r="F3" s="41"/>
      <c r="G3" s="41"/>
      <c r="H3" s="41"/>
      <c r="I3" s="41"/>
    </row>
    <row r="4" spans="1:9" ht="18.75" x14ac:dyDescent="0.45">
      <c r="A4" s="43" t="s">
        <v>171</v>
      </c>
      <c r="B4" s="43"/>
      <c r="C4" s="43"/>
      <c r="D4" s="43"/>
      <c r="E4" s="43"/>
      <c r="F4" s="43"/>
      <c r="G4" s="43"/>
      <c r="H4" s="43"/>
      <c r="I4" s="43"/>
    </row>
    <row r="5" spans="1:9" ht="16.5" customHeight="1" x14ac:dyDescent="0.45">
      <c r="A5" s="44"/>
      <c r="B5" s="5" t="s">
        <v>142</v>
      </c>
      <c r="C5" s="5"/>
      <c r="D5" s="5"/>
      <c r="E5" s="5"/>
      <c r="F5" s="5" t="s">
        <v>143</v>
      </c>
      <c r="G5" s="5"/>
      <c r="H5" s="5"/>
      <c r="I5" s="5"/>
    </row>
    <row r="6" spans="1:9" x14ac:dyDescent="0.45">
      <c r="A6" s="46" t="s">
        <v>126</v>
      </c>
      <c r="B6" s="47" t="s">
        <v>14</v>
      </c>
      <c r="C6" s="47" t="s">
        <v>172</v>
      </c>
      <c r="D6" s="47" t="s">
        <v>173</v>
      </c>
      <c r="E6" s="48" t="s">
        <v>174</v>
      </c>
      <c r="F6" s="47" t="s">
        <v>14</v>
      </c>
      <c r="G6" s="47" t="s">
        <v>16</v>
      </c>
      <c r="H6" s="47" t="s">
        <v>173</v>
      </c>
      <c r="I6" s="48" t="s">
        <v>174</v>
      </c>
    </row>
    <row r="7" spans="1:9" ht="23.1" customHeight="1" x14ac:dyDescent="0.45">
      <c r="A7" s="80" t="s">
        <v>99</v>
      </c>
      <c r="B7" s="84">
        <v>80000000</v>
      </c>
      <c r="C7" s="84">
        <v>2516873455653</v>
      </c>
      <c r="D7" s="84">
        <v>-2507315086500</v>
      </c>
      <c r="E7" s="84">
        <f>D7+C7</f>
        <v>9558369153</v>
      </c>
      <c r="F7" s="84">
        <v>80000000</v>
      </c>
      <c r="G7" s="84">
        <v>2516873455653</v>
      </c>
      <c r="H7" s="84">
        <v>-2507315086500</v>
      </c>
      <c r="I7" s="84">
        <f>G7+H7</f>
        <v>9558369153</v>
      </c>
    </row>
    <row r="8" spans="1:9" ht="23.1" customHeight="1" x14ac:dyDescent="0.45">
      <c r="A8" s="82" t="s">
        <v>94</v>
      </c>
      <c r="B8" s="85">
        <v>1249938396</v>
      </c>
      <c r="C8" s="85">
        <v>120270352810843.02</v>
      </c>
      <c r="D8" s="85">
        <v>-120213950306191</v>
      </c>
      <c r="E8" s="85">
        <f>C8+D8</f>
        <v>56402504652.015625</v>
      </c>
      <c r="F8" s="85">
        <v>1249938396</v>
      </c>
      <c r="G8" s="85">
        <v>120270352810843.02</v>
      </c>
      <c r="H8" s="85">
        <v>-120213950306191</v>
      </c>
      <c r="I8" s="85">
        <f>G8+H8</f>
        <v>56402504652.015625</v>
      </c>
    </row>
    <row r="9" spans="1:9" ht="23.1" customHeight="1" x14ac:dyDescent="0.45">
      <c r="A9" s="82" t="s">
        <v>93</v>
      </c>
      <c r="B9" s="85">
        <v>68399256</v>
      </c>
      <c r="C9" s="85">
        <v>1556851399224</v>
      </c>
      <c r="D9" s="85">
        <v>-1532776137396</v>
      </c>
      <c r="E9" s="85">
        <f t="shared" ref="E9:E16" si="0">C9+D9</f>
        <v>24075261828</v>
      </c>
      <c r="F9" s="85">
        <v>68399256</v>
      </c>
      <c r="G9" s="85">
        <v>1556851399224</v>
      </c>
      <c r="H9" s="85">
        <v>-1532776137396</v>
      </c>
      <c r="I9" s="85">
        <f t="shared" ref="I9:I16" si="1">G9+H9</f>
        <v>24075261828</v>
      </c>
    </row>
    <row r="10" spans="1:9" ht="23.1" customHeight="1" x14ac:dyDescent="0.45">
      <c r="A10" s="82" t="s">
        <v>106</v>
      </c>
      <c r="B10" s="85">
        <v>59160180</v>
      </c>
      <c r="C10" s="85">
        <v>922039255525</v>
      </c>
      <c r="D10" s="85">
        <v>-900578748730</v>
      </c>
      <c r="E10" s="85">
        <f t="shared" si="0"/>
        <v>21460506795</v>
      </c>
      <c r="F10" s="85">
        <v>59160180</v>
      </c>
      <c r="G10" s="85">
        <v>922039255525</v>
      </c>
      <c r="H10" s="85">
        <v>-900578748730</v>
      </c>
      <c r="I10" s="85">
        <f t="shared" si="1"/>
        <v>21460506795</v>
      </c>
    </row>
    <row r="11" spans="1:9" ht="23.1" customHeight="1" x14ac:dyDescent="0.45">
      <c r="A11" s="82" t="s">
        <v>101</v>
      </c>
      <c r="B11" s="85">
        <v>87250000</v>
      </c>
      <c r="C11" s="85">
        <v>2321204934909</v>
      </c>
      <c r="D11" s="85">
        <v>-2318255791254</v>
      </c>
      <c r="E11" s="85">
        <f t="shared" si="0"/>
        <v>2949143655</v>
      </c>
      <c r="F11" s="85">
        <v>87250000</v>
      </c>
      <c r="G11" s="85">
        <v>2321204934909</v>
      </c>
      <c r="H11" s="85">
        <v>-2318255791254</v>
      </c>
      <c r="I11" s="85">
        <f t="shared" si="1"/>
        <v>2949143655</v>
      </c>
    </row>
    <row r="12" spans="1:9" ht="23.1" customHeight="1" x14ac:dyDescent="0.45">
      <c r="A12" s="82" t="s">
        <v>102</v>
      </c>
      <c r="B12" s="85">
        <v>8731</v>
      </c>
      <c r="C12" s="85">
        <v>214825590</v>
      </c>
      <c r="D12" s="85">
        <v>-213804961</v>
      </c>
      <c r="E12" s="85">
        <f t="shared" si="0"/>
        <v>1020629</v>
      </c>
      <c r="F12" s="85">
        <v>8731</v>
      </c>
      <c r="G12" s="85">
        <v>214825590</v>
      </c>
      <c r="H12" s="85">
        <v>-213804961</v>
      </c>
      <c r="I12" s="85">
        <f t="shared" si="1"/>
        <v>1020629</v>
      </c>
    </row>
    <row r="13" spans="1:9" ht="23.1" customHeight="1" x14ac:dyDescent="0.45">
      <c r="A13" s="82" t="s">
        <v>108</v>
      </c>
      <c r="B13" s="85">
        <v>6067815</v>
      </c>
      <c r="C13" s="85">
        <v>66060204497</v>
      </c>
      <c r="D13" s="85">
        <v>-65144302279</v>
      </c>
      <c r="E13" s="85">
        <f t="shared" si="0"/>
        <v>915902218</v>
      </c>
      <c r="F13" s="85">
        <v>6067815</v>
      </c>
      <c r="G13" s="85">
        <v>66060204497</v>
      </c>
      <c r="H13" s="85">
        <v>-65144302279</v>
      </c>
      <c r="I13" s="85">
        <f t="shared" si="1"/>
        <v>915902218</v>
      </c>
    </row>
    <row r="14" spans="1:9" ht="23.1" customHeight="1" x14ac:dyDescent="0.45">
      <c r="A14" s="82" t="s">
        <v>107</v>
      </c>
      <c r="B14" s="85">
        <v>89700000</v>
      </c>
      <c r="C14" s="85">
        <v>1089910238141</v>
      </c>
      <c r="D14" s="85">
        <v>-1086189922419</v>
      </c>
      <c r="E14" s="85">
        <f t="shared" si="0"/>
        <v>3720315722</v>
      </c>
      <c r="F14" s="85">
        <v>89700000</v>
      </c>
      <c r="G14" s="85">
        <v>1089910238141</v>
      </c>
      <c r="H14" s="85">
        <v>-1086189922419</v>
      </c>
      <c r="I14" s="85">
        <f t="shared" si="1"/>
        <v>3720315722</v>
      </c>
    </row>
    <row r="15" spans="1:9" ht="23.1" customHeight="1" x14ac:dyDescent="0.45">
      <c r="A15" s="82" t="s">
        <v>95</v>
      </c>
      <c r="B15" s="85">
        <v>12040825</v>
      </c>
      <c r="C15" s="85">
        <v>10073354647980</v>
      </c>
      <c r="D15" s="85">
        <v>-10033145509308</v>
      </c>
      <c r="E15" s="85">
        <f t="shared" si="0"/>
        <v>40209138672</v>
      </c>
      <c r="F15" s="85">
        <v>12040825</v>
      </c>
      <c r="G15" s="85">
        <v>10073354647980</v>
      </c>
      <c r="H15" s="85">
        <v>-10033145509308</v>
      </c>
      <c r="I15" s="85">
        <f t="shared" si="1"/>
        <v>40209138672</v>
      </c>
    </row>
    <row r="16" spans="1:9" ht="23.1" customHeight="1" x14ac:dyDescent="0.45">
      <c r="A16" s="82" t="s">
        <v>97</v>
      </c>
      <c r="B16" s="85">
        <v>136993</v>
      </c>
      <c r="C16" s="85">
        <v>65752575256</v>
      </c>
      <c r="D16" s="85">
        <v>-66081840223</v>
      </c>
      <c r="E16" s="85">
        <f t="shared" si="0"/>
        <v>-329264967</v>
      </c>
      <c r="F16" s="85">
        <v>136993</v>
      </c>
      <c r="G16" s="85">
        <v>65752575256</v>
      </c>
      <c r="H16" s="85">
        <v>-66081840223</v>
      </c>
      <c r="I16" s="85">
        <f t="shared" si="1"/>
        <v>-329264967</v>
      </c>
    </row>
    <row r="17" spans="1:9" ht="23.1" customHeight="1" x14ac:dyDescent="0.45">
      <c r="A17" s="98" t="s">
        <v>33</v>
      </c>
      <c r="B17" s="100"/>
      <c r="C17" s="100">
        <f>SUM(C7:C16)</f>
        <v>138882614347618.02</v>
      </c>
      <c r="D17" s="100">
        <f t="shared" ref="D17:E17" si="2">SUM(D7:D16)</f>
        <v>-138723651449261</v>
      </c>
      <c r="E17" s="100">
        <f t="shared" si="2"/>
        <v>158962898357.01563</v>
      </c>
      <c r="F17" s="100"/>
      <c r="G17" s="100">
        <f>SUM(G7:G16)</f>
        <v>138882614347618.02</v>
      </c>
      <c r="H17" s="100">
        <f t="shared" ref="H17:I17" si="3">SUM(H7:H16)</f>
        <v>-138723651449261</v>
      </c>
      <c r="I17" s="100">
        <f>SUM(I7:I16)</f>
        <v>158962898357.01563</v>
      </c>
    </row>
    <row r="18" spans="1:9" ht="23.1" customHeight="1" x14ac:dyDescent="0.45">
      <c r="A18" s="12" t="s">
        <v>34</v>
      </c>
      <c r="B18" s="13"/>
      <c r="C18" s="14"/>
      <c r="D18" s="14"/>
      <c r="E18" s="14"/>
      <c r="F18" s="13"/>
      <c r="G18" s="14"/>
      <c r="H18" s="14"/>
      <c r="I18" s="14"/>
    </row>
    <row r="20" spans="1:9" x14ac:dyDescent="0.45">
      <c r="A20" s="52" t="s">
        <v>175</v>
      </c>
      <c r="B20" s="53"/>
      <c r="C20" s="53"/>
      <c r="D20" s="53"/>
      <c r="E20" s="53"/>
      <c r="F20" s="53"/>
      <c r="G20" s="53"/>
      <c r="H20" s="53"/>
      <c r="I20" s="54"/>
    </row>
  </sheetData>
  <mergeCells count="8">
    <mergeCell ref="A1:I1"/>
    <mergeCell ref="A2:I2"/>
    <mergeCell ref="A3:I3"/>
    <mergeCell ref="A20:I20"/>
    <mergeCell ref="B5:E5"/>
    <mergeCell ref="F5:I5"/>
    <mergeCell ref="A4:E4"/>
    <mergeCell ref="F4:I4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0"/>
  <sheetViews>
    <sheetView rightToLeft="1" topLeftCell="A10" zoomScaleNormal="100" zoomScaleSheetLayoutView="106" workbookViewId="0">
      <selection activeCell="I47" sqref="I47"/>
    </sheetView>
  </sheetViews>
  <sheetFormatPr defaultColWidth="9" defaultRowHeight="18" x14ac:dyDescent="0.45"/>
  <cols>
    <col min="1" max="1" width="35.85546875" style="51" customWidth="1"/>
    <col min="2" max="2" width="13" style="51" customWidth="1"/>
    <col min="3" max="3" width="18.28515625" style="51" customWidth="1"/>
    <col min="4" max="4" width="19.28515625" style="51" customWidth="1"/>
    <col min="5" max="5" width="28.42578125" style="51" customWidth="1"/>
    <col min="6" max="6" width="13" style="51" customWidth="1"/>
    <col min="7" max="7" width="18.28515625" style="51" customWidth="1"/>
    <col min="8" max="8" width="19.28515625" style="51" customWidth="1"/>
    <col min="9" max="9" width="28.42578125" style="51" customWidth="1"/>
    <col min="10" max="10" width="9" style="42" customWidth="1"/>
    <col min="11" max="16384" width="9" style="42"/>
  </cols>
  <sheetData>
    <row r="1" spans="1:9" ht="21" x14ac:dyDescent="0.45">
      <c r="A1" s="41" t="s">
        <v>1</v>
      </c>
      <c r="B1" s="41"/>
      <c r="C1" s="41"/>
      <c r="D1" s="41"/>
      <c r="E1" s="41"/>
      <c r="F1" s="41"/>
      <c r="G1" s="41"/>
      <c r="H1" s="41"/>
      <c r="I1" s="41"/>
    </row>
    <row r="2" spans="1:9" ht="21" x14ac:dyDescent="0.45">
      <c r="A2" s="41" t="s">
        <v>123</v>
      </c>
      <c r="B2" s="41"/>
      <c r="C2" s="41"/>
      <c r="D2" s="41"/>
      <c r="E2" s="41"/>
      <c r="F2" s="41"/>
      <c r="G2" s="41"/>
      <c r="H2" s="41"/>
      <c r="I2" s="41"/>
    </row>
    <row r="3" spans="1:9" ht="21" x14ac:dyDescent="0.45">
      <c r="A3" s="41" t="s">
        <v>124</v>
      </c>
      <c r="B3" s="41"/>
      <c r="C3" s="41"/>
      <c r="D3" s="41"/>
      <c r="E3" s="41"/>
      <c r="F3" s="41"/>
      <c r="G3" s="41"/>
      <c r="H3" s="41"/>
      <c r="I3" s="41"/>
    </row>
    <row r="4" spans="1:9" ht="18.75" x14ac:dyDescent="0.45">
      <c r="A4" s="43" t="s">
        <v>176</v>
      </c>
      <c r="B4" s="43"/>
      <c r="C4" s="43"/>
      <c r="D4" s="43"/>
      <c r="E4" s="44"/>
      <c r="F4" s="44"/>
      <c r="G4" s="44"/>
      <c r="H4" s="44"/>
      <c r="I4" s="44"/>
    </row>
    <row r="5" spans="1:9" ht="16.5" customHeight="1" x14ac:dyDescent="0.45">
      <c r="A5" s="44"/>
      <c r="B5" s="45" t="s">
        <v>142</v>
      </c>
      <c r="C5" s="45"/>
      <c r="D5" s="45"/>
      <c r="E5" s="45"/>
      <c r="F5" s="5" t="s">
        <v>143</v>
      </c>
      <c r="G5" s="5"/>
      <c r="H5" s="5"/>
      <c r="I5" s="5"/>
    </row>
    <row r="6" spans="1:9" ht="53.25" customHeight="1" x14ac:dyDescent="0.45">
      <c r="A6" s="46" t="s">
        <v>126</v>
      </c>
      <c r="B6" s="47" t="s">
        <v>14</v>
      </c>
      <c r="C6" s="47" t="s">
        <v>16</v>
      </c>
      <c r="D6" s="47" t="s">
        <v>173</v>
      </c>
      <c r="E6" s="48" t="s">
        <v>177</v>
      </c>
      <c r="F6" s="47" t="s">
        <v>14</v>
      </c>
      <c r="G6" s="47" t="s">
        <v>16</v>
      </c>
      <c r="H6" s="47" t="s">
        <v>173</v>
      </c>
      <c r="I6" s="48" t="s">
        <v>177</v>
      </c>
    </row>
    <row r="7" spans="1:9" ht="23.1" customHeight="1" x14ac:dyDescent="0.45">
      <c r="A7" s="103" t="s">
        <v>23</v>
      </c>
      <c r="B7" s="84">
        <v>324233318</v>
      </c>
      <c r="C7" s="84">
        <v>2744169048750</v>
      </c>
      <c r="D7" s="84">
        <v>-2744169048750</v>
      </c>
      <c r="E7" s="84">
        <f>C7+D7</f>
        <v>0</v>
      </c>
      <c r="F7" s="84">
        <v>324233318</v>
      </c>
      <c r="G7" s="84">
        <v>2744169048750</v>
      </c>
      <c r="H7" s="84">
        <v>-2744169048750</v>
      </c>
      <c r="I7" s="84">
        <f>G7+H7</f>
        <v>0</v>
      </c>
    </row>
    <row r="8" spans="1:9" ht="23.1" customHeight="1" x14ac:dyDescent="0.45">
      <c r="A8" s="104" t="s">
        <v>24</v>
      </c>
      <c r="B8" s="85">
        <v>39229762</v>
      </c>
      <c r="C8" s="85">
        <v>69658306500</v>
      </c>
      <c r="D8" s="85">
        <v>-69658306500</v>
      </c>
      <c r="E8" s="85">
        <f>C8+D8</f>
        <v>0</v>
      </c>
      <c r="F8" s="85">
        <v>39229762</v>
      </c>
      <c r="G8" s="85">
        <v>69658306500</v>
      </c>
      <c r="H8" s="85">
        <v>-69658306500</v>
      </c>
      <c r="I8" s="85">
        <f>H8+G8</f>
        <v>0</v>
      </c>
    </row>
    <row r="9" spans="1:9" ht="23.1" customHeight="1" x14ac:dyDescent="0.45">
      <c r="A9" s="104" t="s">
        <v>25</v>
      </c>
      <c r="B9" s="85">
        <v>33995406</v>
      </c>
      <c r="C9" s="85">
        <v>121475180505</v>
      </c>
      <c r="D9" s="85">
        <v>-121475180505</v>
      </c>
      <c r="E9" s="85">
        <f t="shared" ref="E9:E45" si="0">C9+D9</f>
        <v>0</v>
      </c>
      <c r="F9" s="85">
        <v>33995406</v>
      </c>
      <c r="G9" s="85">
        <v>121475180505</v>
      </c>
      <c r="H9" s="85">
        <v>-121475180505</v>
      </c>
      <c r="I9" s="85">
        <f t="shared" ref="I9:I45" si="1">H9+G9</f>
        <v>0</v>
      </c>
    </row>
    <row r="10" spans="1:9" ht="23.1" customHeight="1" x14ac:dyDescent="0.45">
      <c r="A10" s="104" t="s">
        <v>26</v>
      </c>
      <c r="B10" s="85">
        <v>30377043</v>
      </c>
      <c r="C10" s="85">
        <v>3231178663821</v>
      </c>
      <c r="D10" s="85">
        <v>-3231178663821</v>
      </c>
      <c r="E10" s="85">
        <f t="shared" si="0"/>
        <v>0</v>
      </c>
      <c r="F10" s="85">
        <v>30377043</v>
      </c>
      <c r="G10" s="85">
        <v>3231178663821</v>
      </c>
      <c r="H10" s="85">
        <v>-3231178663821</v>
      </c>
      <c r="I10" s="85">
        <f t="shared" si="1"/>
        <v>0</v>
      </c>
    </row>
    <row r="11" spans="1:9" ht="23.1" customHeight="1" x14ac:dyDescent="0.45">
      <c r="A11" s="104" t="s">
        <v>27</v>
      </c>
      <c r="B11" s="85">
        <v>67337159</v>
      </c>
      <c r="C11" s="85">
        <v>228301339504</v>
      </c>
      <c r="D11" s="85">
        <v>-228301339504</v>
      </c>
      <c r="E11" s="85">
        <f t="shared" si="0"/>
        <v>0</v>
      </c>
      <c r="F11" s="85">
        <v>67337159</v>
      </c>
      <c r="G11" s="85">
        <v>228301339504</v>
      </c>
      <c r="H11" s="85">
        <v>-228301339504</v>
      </c>
      <c r="I11" s="85">
        <f t="shared" si="1"/>
        <v>0</v>
      </c>
    </row>
    <row r="12" spans="1:9" ht="23.1" customHeight="1" x14ac:dyDescent="0.45">
      <c r="A12" s="104" t="s">
        <v>28</v>
      </c>
      <c r="B12" s="85">
        <v>273835275</v>
      </c>
      <c r="C12" s="85">
        <v>1838774516485</v>
      </c>
      <c r="D12" s="85">
        <v>-1838774516485</v>
      </c>
      <c r="E12" s="85">
        <f t="shared" si="0"/>
        <v>0</v>
      </c>
      <c r="F12" s="85">
        <v>273835275</v>
      </c>
      <c r="G12" s="85">
        <v>1838774516485</v>
      </c>
      <c r="H12" s="85">
        <v>-1838774516485</v>
      </c>
      <c r="I12" s="85">
        <f t="shared" si="1"/>
        <v>0</v>
      </c>
    </row>
    <row r="13" spans="1:9" ht="23.1" customHeight="1" x14ac:dyDescent="0.45">
      <c r="A13" s="104" t="s">
        <v>29</v>
      </c>
      <c r="B13" s="85">
        <v>93529276</v>
      </c>
      <c r="C13" s="85">
        <v>780375917818</v>
      </c>
      <c r="D13" s="85">
        <v>-780375917818</v>
      </c>
      <c r="E13" s="85">
        <f t="shared" si="0"/>
        <v>0</v>
      </c>
      <c r="F13" s="85">
        <v>93529276</v>
      </c>
      <c r="G13" s="85">
        <v>780375917818</v>
      </c>
      <c r="H13" s="85">
        <v>-780375917818</v>
      </c>
      <c r="I13" s="85">
        <f t="shared" si="1"/>
        <v>0</v>
      </c>
    </row>
    <row r="14" spans="1:9" ht="23.1" customHeight="1" x14ac:dyDescent="0.45">
      <c r="A14" s="104" t="s">
        <v>30</v>
      </c>
      <c r="B14" s="85">
        <v>16318138</v>
      </c>
      <c r="C14" s="85">
        <v>35089944338</v>
      </c>
      <c r="D14" s="85">
        <v>-47319246499</v>
      </c>
      <c r="E14" s="85">
        <f t="shared" si="0"/>
        <v>-12229302161</v>
      </c>
      <c r="F14" s="85">
        <v>16318138</v>
      </c>
      <c r="G14" s="85">
        <v>35089944338</v>
      </c>
      <c r="H14" s="85">
        <v>-47319246499</v>
      </c>
      <c r="I14" s="85">
        <f t="shared" si="1"/>
        <v>-12229302161</v>
      </c>
    </row>
    <row r="15" spans="1:9" ht="23.1" customHeight="1" x14ac:dyDescent="0.45">
      <c r="A15" s="104" t="s">
        <v>31</v>
      </c>
      <c r="B15" s="85">
        <v>273147579</v>
      </c>
      <c r="C15" s="85">
        <v>1319510185334</v>
      </c>
      <c r="D15" s="85">
        <v>-1411234700691</v>
      </c>
      <c r="E15" s="85">
        <f t="shared" si="0"/>
        <v>-91724515357</v>
      </c>
      <c r="F15" s="85">
        <v>273147579</v>
      </c>
      <c r="G15" s="85">
        <v>1319510185334</v>
      </c>
      <c r="H15" s="85">
        <v>-1411234700691</v>
      </c>
      <c r="I15" s="85">
        <f t="shared" si="1"/>
        <v>-91724515357</v>
      </c>
    </row>
    <row r="16" spans="1:9" ht="23.1" customHeight="1" x14ac:dyDescent="0.45">
      <c r="A16" s="104" t="s">
        <v>93</v>
      </c>
      <c r="B16" s="85">
        <v>52607726</v>
      </c>
      <c r="C16" s="85">
        <v>1210320343696</v>
      </c>
      <c r="D16" s="85">
        <v>-1182387250376</v>
      </c>
      <c r="E16" s="85">
        <f t="shared" si="0"/>
        <v>27933093320</v>
      </c>
      <c r="F16" s="85">
        <v>52607726</v>
      </c>
      <c r="G16" s="85">
        <v>1210320343696</v>
      </c>
      <c r="H16" s="85">
        <v>-1182387250376</v>
      </c>
      <c r="I16" s="85">
        <f t="shared" si="1"/>
        <v>27933093320</v>
      </c>
    </row>
    <row r="17" spans="1:9" ht="23.1" customHeight="1" x14ac:dyDescent="0.45">
      <c r="A17" s="104" t="s">
        <v>94</v>
      </c>
      <c r="B17" s="85">
        <v>36332913</v>
      </c>
      <c r="C17" s="85">
        <v>3533006212089</v>
      </c>
      <c r="D17" s="85">
        <v>-3531158895731</v>
      </c>
      <c r="E17" s="85">
        <f t="shared" si="0"/>
        <v>1847316358</v>
      </c>
      <c r="F17" s="85">
        <v>36332913</v>
      </c>
      <c r="G17" s="85">
        <v>3533006212089</v>
      </c>
      <c r="H17" s="85">
        <v>-3531158895731</v>
      </c>
      <c r="I17" s="85">
        <f t="shared" si="1"/>
        <v>1847316358</v>
      </c>
    </row>
    <row r="18" spans="1:9" ht="23.1" customHeight="1" x14ac:dyDescent="0.45">
      <c r="A18" s="104" t="s">
        <v>95</v>
      </c>
      <c r="B18" s="85">
        <v>1731467</v>
      </c>
      <c r="C18" s="85">
        <v>1419079109920</v>
      </c>
      <c r="D18" s="85">
        <v>-1426169942111</v>
      </c>
      <c r="E18" s="85">
        <f t="shared" si="0"/>
        <v>-7090832191</v>
      </c>
      <c r="F18" s="85">
        <v>1731467</v>
      </c>
      <c r="G18" s="85">
        <v>1419079109920</v>
      </c>
      <c r="H18" s="85">
        <v>-1426169942111</v>
      </c>
      <c r="I18" s="85">
        <f t="shared" si="1"/>
        <v>-7090832191</v>
      </c>
    </row>
    <row r="19" spans="1:9" ht="23.1" customHeight="1" x14ac:dyDescent="0.45">
      <c r="A19" s="104" t="s">
        <v>96</v>
      </c>
      <c r="B19" s="85">
        <v>4183109</v>
      </c>
      <c r="C19" s="85">
        <v>332375993121</v>
      </c>
      <c r="D19" s="85">
        <v>-323632337613</v>
      </c>
      <c r="E19" s="85">
        <f t="shared" si="0"/>
        <v>8743655508</v>
      </c>
      <c r="F19" s="85">
        <v>4183109</v>
      </c>
      <c r="G19" s="85">
        <v>332375993121</v>
      </c>
      <c r="H19" s="85">
        <v>-323632337613</v>
      </c>
      <c r="I19" s="85">
        <f t="shared" si="1"/>
        <v>8743655508</v>
      </c>
    </row>
    <row r="20" spans="1:9" ht="23.1" customHeight="1" x14ac:dyDescent="0.45">
      <c r="A20" s="104" t="s">
        <v>98</v>
      </c>
      <c r="B20" s="85">
        <v>890251</v>
      </c>
      <c r="C20" s="85">
        <v>80100860917</v>
      </c>
      <c r="D20" s="85">
        <v>-80100860917</v>
      </c>
      <c r="E20" s="85">
        <f t="shared" si="0"/>
        <v>0</v>
      </c>
      <c r="F20" s="85">
        <v>890251</v>
      </c>
      <c r="G20" s="85">
        <v>80100860917</v>
      </c>
      <c r="H20" s="85">
        <v>-80100860917</v>
      </c>
      <c r="I20" s="85">
        <f t="shared" si="1"/>
        <v>0</v>
      </c>
    </row>
    <row r="21" spans="1:9" ht="23.1" customHeight="1" x14ac:dyDescent="0.45">
      <c r="A21" s="104" t="s">
        <v>99</v>
      </c>
      <c r="B21" s="85">
        <v>0</v>
      </c>
      <c r="C21" s="85">
        <v>0</v>
      </c>
      <c r="D21" s="85">
        <v>0</v>
      </c>
      <c r="E21" s="85">
        <f t="shared" si="0"/>
        <v>0</v>
      </c>
      <c r="F21" s="85">
        <v>0</v>
      </c>
      <c r="G21" s="85">
        <v>0</v>
      </c>
      <c r="H21" s="85">
        <v>0</v>
      </c>
      <c r="I21" s="85">
        <f t="shared" si="1"/>
        <v>0</v>
      </c>
    </row>
    <row r="22" spans="1:9" ht="23.1" customHeight="1" x14ac:dyDescent="0.45">
      <c r="A22" s="104" t="s">
        <v>100</v>
      </c>
      <c r="B22" s="85">
        <v>16573354</v>
      </c>
      <c r="C22" s="85">
        <v>351235778645</v>
      </c>
      <c r="D22" s="85">
        <v>-351235778645</v>
      </c>
      <c r="E22" s="85">
        <f t="shared" si="0"/>
        <v>0</v>
      </c>
      <c r="F22" s="85">
        <v>16573354</v>
      </c>
      <c r="G22" s="85">
        <v>351235778645</v>
      </c>
      <c r="H22" s="85">
        <v>-351235778645</v>
      </c>
      <c r="I22" s="85">
        <f t="shared" si="1"/>
        <v>0</v>
      </c>
    </row>
    <row r="23" spans="1:9" ht="23.1" customHeight="1" x14ac:dyDescent="0.45">
      <c r="A23" s="104" t="s">
        <v>101</v>
      </c>
      <c r="B23" s="85">
        <v>2710009</v>
      </c>
      <c r="C23" s="85">
        <v>72671893791</v>
      </c>
      <c r="D23" s="85">
        <v>-70995016796</v>
      </c>
      <c r="E23" s="85">
        <f t="shared" si="0"/>
        <v>1676876995</v>
      </c>
      <c r="F23" s="85">
        <v>2710009</v>
      </c>
      <c r="G23" s="85">
        <v>72671893791</v>
      </c>
      <c r="H23" s="85">
        <v>-70995016796</v>
      </c>
      <c r="I23" s="85">
        <f t="shared" si="1"/>
        <v>1676876995</v>
      </c>
    </row>
    <row r="24" spans="1:9" ht="23.1" customHeight="1" x14ac:dyDescent="0.45">
      <c r="A24" s="104" t="s">
        <v>102</v>
      </c>
      <c r="B24" s="85">
        <v>28576667</v>
      </c>
      <c r="C24" s="85">
        <v>703955125685</v>
      </c>
      <c r="D24" s="85">
        <v>-699786182373</v>
      </c>
      <c r="E24" s="85">
        <f t="shared" si="0"/>
        <v>4168943312</v>
      </c>
      <c r="F24" s="85">
        <v>28576667</v>
      </c>
      <c r="G24" s="85">
        <v>703955125685</v>
      </c>
      <c r="H24" s="85">
        <v>-699786182373</v>
      </c>
      <c r="I24" s="85">
        <f t="shared" si="1"/>
        <v>4168943312</v>
      </c>
    </row>
    <row r="25" spans="1:9" ht="23.1" customHeight="1" x14ac:dyDescent="0.45">
      <c r="A25" s="104" t="s">
        <v>103</v>
      </c>
      <c r="B25" s="85">
        <v>89955187</v>
      </c>
      <c r="C25" s="85">
        <v>1695299768130</v>
      </c>
      <c r="D25" s="85">
        <v>-1663033320328</v>
      </c>
      <c r="E25" s="85">
        <f t="shared" si="0"/>
        <v>32266447802</v>
      </c>
      <c r="F25" s="85">
        <v>89955187</v>
      </c>
      <c r="G25" s="85">
        <v>1695299768130</v>
      </c>
      <c r="H25" s="85">
        <v>-1663033320328</v>
      </c>
      <c r="I25" s="85">
        <f t="shared" si="1"/>
        <v>32266447802</v>
      </c>
    </row>
    <row r="26" spans="1:9" ht="23.1" customHeight="1" x14ac:dyDescent="0.45">
      <c r="A26" s="104" t="s">
        <v>104</v>
      </c>
      <c r="B26" s="85">
        <v>18320814</v>
      </c>
      <c r="C26" s="85">
        <v>224656356671</v>
      </c>
      <c r="D26" s="85">
        <v>-224656356671</v>
      </c>
      <c r="E26" s="85">
        <f t="shared" si="0"/>
        <v>0</v>
      </c>
      <c r="F26" s="85">
        <v>18320814</v>
      </c>
      <c r="G26" s="85">
        <v>224656356671</v>
      </c>
      <c r="H26" s="85">
        <v>-224656356671</v>
      </c>
      <c r="I26" s="85">
        <f t="shared" si="1"/>
        <v>0</v>
      </c>
    </row>
    <row r="27" spans="1:9" ht="23.1" customHeight="1" x14ac:dyDescent="0.45">
      <c r="A27" s="104" t="s">
        <v>105</v>
      </c>
      <c r="B27" s="85">
        <v>2692247</v>
      </c>
      <c r="C27" s="85">
        <v>46392987686</v>
      </c>
      <c r="D27" s="85">
        <v>-46392987686</v>
      </c>
      <c r="E27" s="85">
        <f t="shared" si="0"/>
        <v>0</v>
      </c>
      <c r="F27" s="85">
        <v>2692247</v>
      </c>
      <c r="G27" s="85">
        <v>46392987686</v>
      </c>
      <c r="H27" s="85">
        <v>-46392987686</v>
      </c>
      <c r="I27" s="85">
        <f t="shared" si="1"/>
        <v>0</v>
      </c>
    </row>
    <row r="28" spans="1:9" ht="23.1" customHeight="1" x14ac:dyDescent="0.45">
      <c r="A28" s="104" t="s">
        <v>106</v>
      </c>
      <c r="B28" s="85">
        <v>2907110</v>
      </c>
      <c r="C28" s="85">
        <v>45528897406</v>
      </c>
      <c r="D28" s="85">
        <v>-44244428605</v>
      </c>
      <c r="E28" s="85">
        <f t="shared" si="0"/>
        <v>1284468801</v>
      </c>
      <c r="F28" s="85">
        <v>2907110</v>
      </c>
      <c r="G28" s="85">
        <v>45528897406</v>
      </c>
      <c r="H28" s="85">
        <v>-44244428605</v>
      </c>
      <c r="I28" s="85">
        <f t="shared" si="1"/>
        <v>1284468801</v>
      </c>
    </row>
    <row r="29" spans="1:9" ht="23.1" customHeight="1" x14ac:dyDescent="0.45">
      <c r="A29" s="104" t="s">
        <v>108</v>
      </c>
      <c r="B29" s="85">
        <v>3928498</v>
      </c>
      <c r="C29" s="85">
        <v>43425311896</v>
      </c>
      <c r="D29" s="85">
        <v>-42176510195</v>
      </c>
      <c r="E29" s="85">
        <f t="shared" si="0"/>
        <v>1248801701</v>
      </c>
      <c r="F29" s="85">
        <v>3928498</v>
      </c>
      <c r="G29" s="85">
        <v>43425311896</v>
      </c>
      <c r="H29" s="85">
        <v>-42176510195</v>
      </c>
      <c r="I29" s="85">
        <f t="shared" si="1"/>
        <v>1248801701</v>
      </c>
    </row>
    <row r="30" spans="1:9" ht="23.1" customHeight="1" x14ac:dyDescent="0.45">
      <c r="A30" s="104" t="s">
        <v>109</v>
      </c>
      <c r="B30" s="85">
        <v>3015892</v>
      </c>
      <c r="C30" s="85">
        <v>25315810388</v>
      </c>
      <c r="D30" s="85">
        <v>-25315810388</v>
      </c>
      <c r="E30" s="85">
        <f t="shared" si="0"/>
        <v>0</v>
      </c>
      <c r="F30" s="85">
        <v>3015892</v>
      </c>
      <c r="G30" s="85">
        <v>25315810388</v>
      </c>
      <c r="H30" s="85">
        <v>-25315810388</v>
      </c>
      <c r="I30" s="85">
        <f t="shared" si="1"/>
        <v>0</v>
      </c>
    </row>
    <row r="31" spans="1:9" ht="23.1" customHeight="1" x14ac:dyDescent="0.45">
      <c r="A31" s="104" t="s">
        <v>47</v>
      </c>
      <c r="B31" s="85">
        <v>25000</v>
      </c>
      <c r="C31" s="85">
        <v>26996085000</v>
      </c>
      <c r="D31" s="85">
        <v>-26996085000</v>
      </c>
      <c r="E31" s="85">
        <f t="shared" si="0"/>
        <v>0</v>
      </c>
      <c r="F31" s="85">
        <v>25000</v>
      </c>
      <c r="G31" s="85">
        <v>26996085000</v>
      </c>
      <c r="H31" s="85">
        <v>-26996085000</v>
      </c>
      <c r="I31" s="85">
        <f t="shared" si="1"/>
        <v>0</v>
      </c>
    </row>
    <row r="32" spans="1:9" ht="23.1" customHeight="1" x14ac:dyDescent="0.45">
      <c r="A32" s="104" t="s">
        <v>51</v>
      </c>
      <c r="B32" s="85">
        <v>50000</v>
      </c>
      <c r="C32" s="85">
        <v>51487533225</v>
      </c>
      <c r="D32" s="85">
        <v>-51487533225</v>
      </c>
      <c r="E32" s="85">
        <f t="shared" si="0"/>
        <v>0</v>
      </c>
      <c r="F32" s="85">
        <v>50000</v>
      </c>
      <c r="G32" s="85">
        <v>51487533225</v>
      </c>
      <c r="H32" s="85">
        <v>-51487533225</v>
      </c>
      <c r="I32" s="85">
        <f t="shared" si="1"/>
        <v>0</v>
      </c>
    </row>
    <row r="33" spans="1:9" ht="23.1" customHeight="1" x14ac:dyDescent="0.45">
      <c r="A33" s="104" t="s">
        <v>52</v>
      </c>
      <c r="B33" s="85">
        <v>120000</v>
      </c>
      <c r="C33" s="85">
        <v>129581208000</v>
      </c>
      <c r="D33" s="85">
        <v>-129581208000</v>
      </c>
      <c r="E33" s="85">
        <f t="shared" si="0"/>
        <v>0</v>
      </c>
      <c r="F33" s="85">
        <v>120000</v>
      </c>
      <c r="G33" s="85">
        <v>129581208000</v>
      </c>
      <c r="H33" s="85">
        <v>-129581208000</v>
      </c>
      <c r="I33" s="85">
        <f t="shared" si="1"/>
        <v>0</v>
      </c>
    </row>
    <row r="34" spans="1:9" ht="23.1" customHeight="1" x14ac:dyDescent="0.45">
      <c r="A34" s="104" t="s">
        <v>55</v>
      </c>
      <c r="B34" s="85">
        <v>200000</v>
      </c>
      <c r="C34" s="85">
        <v>213968970000</v>
      </c>
      <c r="D34" s="85">
        <v>-213968970000</v>
      </c>
      <c r="E34" s="85">
        <f t="shared" si="0"/>
        <v>0</v>
      </c>
      <c r="F34" s="85">
        <v>200000</v>
      </c>
      <c r="G34" s="85">
        <v>213968970000</v>
      </c>
      <c r="H34" s="85">
        <v>-213968970000</v>
      </c>
      <c r="I34" s="85">
        <f t="shared" si="1"/>
        <v>0</v>
      </c>
    </row>
    <row r="35" spans="1:9" ht="23.1" customHeight="1" x14ac:dyDescent="0.45">
      <c r="A35" s="104" t="s">
        <v>58</v>
      </c>
      <c r="B35" s="85">
        <v>267933</v>
      </c>
      <c r="C35" s="85">
        <v>289727522919</v>
      </c>
      <c r="D35" s="85">
        <v>-289727522919</v>
      </c>
      <c r="E35" s="85">
        <f t="shared" si="0"/>
        <v>0</v>
      </c>
      <c r="F35" s="85">
        <v>267933</v>
      </c>
      <c r="G35" s="85">
        <v>289727522919</v>
      </c>
      <c r="H35" s="85">
        <v>-289727522919</v>
      </c>
      <c r="I35" s="85">
        <f t="shared" si="1"/>
        <v>0</v>
      </c>
    </row>
    <row r="36" spans="1:9" ht="23.1" customHeight="1" x14ac:dyDescent="0.45">
      <c r="A36" s="104" t="s">
        <v>61</v>
      </c>
      <c r="B36" s="85">
        <v>60000</v>
      </c>
      <c r="C36" s="85">
        <v>64880590950</v>
      </c>
      <c r="D36" s="85">
        <v>-64880590950</v>
      </c>
      <c r="E36" s="85">
        <f t="shared" si="0"/>
        <v>0</v>
      </c>
      <c r="F36" s="85">
        <v>60000</v>
      </c>
      <c r="G36" s="85">
        <v>64880590950</v>
      </c>
      <c r="H36" s="85">
        <v>-64880590950</v>
      </c>
      <c r="I36" s="85">
        <f t="shared" si="1"/>
        <v>0</v>
      </c>
    </row>
    <row r="37" spans="1:9" ht="23.1" customHeight="1" x14ac:dyDescent="0.45">
      <c r="A37" s="104" t="s">
        <v>64</v>
      </c>
      <c r="B37" s="85">
        <v>100000</v>
      </c>
      <c r="C37" s="85">
        <v>106984485000</v>
      </c>
      <c r="D37" s="85">
        <v>-106984485000</v>
      </c>
      <c r="E37" s="85">
        <f t="shared" si="0"/>
        <v>0</v>
      </c>
      <c r="F37" s="85">
        <v>100000</v>
      </c>
      <c r="G37" s="85">
        <v>106984485000</v>
      </c>
      <c r="H37" s="85">
        <v>-106984485000</v>
      </c>
      <c r="I37" s="85">
        <f t="shared" si="1"/>
        <v>0</v>
      </c>
    </row>
    <row r="38" spans="1:9" ht="23.1" customHeight="1" x14ac:dyDescent="0.45">
      <c r="A38" s="104" t="s">
        <v>67</v>
      </c>
      <c r="B38" s="85">
        <v>160000</v>
      </c>
      <c r="C38" s="85">
        <v>172774944000</v>
      </c>
      <c r="D38" s="85">
        <v>-172774944000</v>
      </c>
      <c r="E38" s="85">
        <f t="shared" si="0"/>
        <v>0</v>
      </c>
      <c r="F38" s="85">
        <v>160000</v>
      </c>
      <c r="G38" s="85">
        <v>172774944000</v>
      </c>
      <c r="H38" s="85">
        <v>-172774944000</v>
      </c>
      <c r="I38" s="85">
        <f t="shared" si="1"/>
        <v>0</v>
      </c>
    </row>
    <row r="39" spans="1:9" ht="23.1" customHeight="1" x14ac:dyDescent="0.45">
      <c r="A39" s="104" t="s">
        <v>70</v>
      </c>
      <c r="B39" s="85">
        <v>50000</v>
      </c>
      <c r="C39" s="85">
        <v>50000000000</v>
      </c>
      <c r="D39" s="85">
        <v>-50000000000</v>
      </c>
      <c r="E39" s="85">
        <f t="shared" si="0"/>
        <v>0</v>
      </c>
      <c r="F39" s="85">
        <v>50000</v>
      </c>
      <c r="G39" s="85">
        <v>50000000000</v>
      </c>
      <c r="H39" s="85">
        <v>-50000000000</v>
      </c>
      <c r="I39" s="85">
        <f t="shared" si="1"/>
        <v>0</v>
      </c>
    </row>
    <row r="40" spans="1:9" ht="23.1" customHeight="1" x14ac:dyDescent="0.45">
      <c r="A40" s="104" t="s">
        <v>73</v>
      </c>
      <c r="B40" s="85">
        <v>40000</v>
      </c>
      <c r="C40" s="85">
        <v>39994200000</v>
      </c>
      <c r="D40" s="85">
        <v>-39994200000</v>
      </c>
      <c r="E40" s="85">
        <f t="shared" si="0"/>
        <v>0</v>
      </c>
      <c r="F40" s="85">
        <v>40000</v>
      </c>
      <c r="G40" s="85">
        <v>39994200000</v>
      </c>
      <c r="H40" s="85">
        <v>-39994200000</v>
      </c>
      <c r="I40" s="85">
        <f t="shared" si="1"/>
        <v>0</v>
      </c>
    </row>
    <row r="41" spans="1:9" ht="23.1" customHeight="1" x14ac:dyDescent="0.45">
      <c r="A41" s="104" t="s">
        <v>76</v>
      </c>
      <c r="B41" s="85">
        <v>30000</v>
      </c>
      <c r="C41" s="85">
        <v>29995650000</v>
      </c>
      <c r="D41" s="85">
        <v>-29995650000</v>
      </c>
      <c r="E41" s="85">
        <f t="shared" si="0"/>
        <v>0</v>
      </c>
      <c r="F41" s="85">
        <v>30000</v>
      </c>
      <c r="G41" s="85">
        <v>29995650000</v>
      </c>
      <c r="H41" s="85">
        <v>-29995650000</v>
      </c>
      <c r="I41" s="85">
        <f t="shared" si="1"/>
        <v>0</v>
      </c>
    </row>
    <row r="42" spans="1:9" ht="23.1" customHeight="1" x14ac:dyDescent="0.45">
      <c r="A42" s="104" t="s">
        <v>79</v>
      </c>
      <c r="B42" s="85">
        <v>280000</v>
      </c>
      <c r="C42" s="85">
        <v>279959400000</v>
      </c>
      <c r="D42" s="85">
        <v>-279959400000</v>
      </c>
      <c r="E42" s="85">
        <f t="shared" si="0"/>
        <v>0</v>
      </c>
      <c r="F42" s="85">
        <v>280000</v>
      </c>
      <c r="G42" s="85">
        <v>279959400000</v>
      </c>
      <c r="H42" s="85">
        <v>-279959400000</v>
      </c>
      <c r="I42" s="85">
        <f t="shared" si="1"/>
        <v>0</v>
      </c>
    </row>
    <row r="43" spans="1:9" ht="23.1" customHeight="1" x14ac:dyDescent="0.45">
      <c r="A43" s="104" t="s">
        <v>82</v>
      </c>
      <c r="B43" s="85">
        <v>196000</v>
      </c>
      <c r="C43" s="85">
        <v>195971580000</v>
      </c>
      <c r="D43" s="85">
        <v>-195971580000</v>
      </c>
      <c r="E43" s="85">
        <f t="shared" si="0"/>
        <v>0</v>
      </c>
      <c r="F43" s="85">
        <v>196000</v>
      </c>
      <c r="G43" s="85">
        <v>195971580000</v>
      </c>
      <c r="H43" s="85">
        <v>-195971580000</v>
      </c>
      <c r="I43" s="85">
        <f t="shared" si="1"/>
        <v>0</v>
      </c>
    </row>
    <row r="44" spans="1:9" ht="23.1" customHeight="1" x14ac:dyDescent="0.45">
      <c r="A44" s="104" t="s">
        <v>85</v>
      </c>
      <c r="B44" s="85">
        <v>300000</v>
      </c>
      <c r="C44" s="85">
        <v>299956500000</v>
      </c>
      <c r="D44" s="85">
        <v>-299956500000</v>
      </c>
      <c r="E44" s="85">
        <f t="shared" si="0"/>
        <v>0</v>
      </c>
      <c r="F44" s="85">
        <v>300000</v>
      </c>
      <c r="G44" s="85">
        <v>299956500000</v>
      </c>
      <c r="H44" s="85">
        <v>-299956500000</v>
      </c>
      <c r="I44" s="85">
        <f t="shared" si="1"/>
        <v>0</v>
      </c>
    </row>
    <row r="45" spans="1:9" ht="23.1" customHeight="1" x14ac:dyDescent="0.45">
      <c r="A45" s="104" t="s">
        <v>32</v>
      </c>
      <c r="B45" s="85">
        <v>153403339</v>
      </c>
      <c r="C45" s="85">
        <v>492050475407</v>
      </c>
      <c r="D45" s="85">
        <v>-338050975246</v>
      </c>
      <c r="E45" s="85">
        <f t="shared" si="0"/>
        <v>153999500161</v>
      </c>
      <c r="F45" s="85">
        <v>153403339</v>
      </c>
      <c r="G45" s="85">
        <v>492050475407</v>
      </c>
      <c r="H45" s="85">
        <v>-338050975246</v>
      </c>
      <c r="I45" s="85">
        <f t="shared" si="1"/>
        <v>153999500161</v>
      </c>
    </row>
    <row r="46" spans="1:9" ht="23.1" customHeight="1" x14ac:dyDescent="0.45">
      <c r="A46" s="111" t="s">
        <v>33</v>
      </c>
      <c r="B46" s="100"/>
      <c r="C46" s="100">
        <f>SUM(C7:C45)</f>
        <v>22596226697597</v>
      </c>
      <c r="D46" s="100">
        <f>SUM(D7:D45)</f>
        <v>-22474102243348</v>
      </c>
      <c r="E46" s="100">
        <f>SUM(E7:E45)</f>
        <v>122124454249</v>
      </c>
      <c r="F46" s="100"/>
      <c r="G46" s="100">
        <f>SUM(G7:G45)</f>
        <v>22596226697597</v>
      </c>
      <c r="H46" s="100">
        <f t="shared" ref="H46:I46" si="2">SUM(H7:H45)</f>
        <v>-22474102243348</v>
      </c>
      <c r="I46" s="100">
        <f>SUM(I7:I45)</f>
        <v>122124454249</v>
      </c>
    </row>
    <row r="47" spans="1:9" ht="23.1" customHeight="1" x14ac:dyDescent="0.45">
      <c r="A47" s="12" t="s">
        <v>34</v>
      </c>
      <c r="B47" s="49"/>
      <c r="C47" s="35"/>
      <c r="D47" s="35"/>
      <c r="E47" s="35"/>
      <c r="F47" s="49"/>
      <c r="G47" s="35"/>
      <c r="H47" s="35"/>
      <c r="I47" s="35"/>
    </row>
    <row r="50" spans="1:9" x14ac:dyDescent="0.45">
      <c r="A50" s="50" t="s">
        <v>175</v>
      </c>
      <c r="B50" s="50"/>
      <c r="C50" s="50"/>
      <c r="D50" s="50"/>
      <c r="E50" s="50"/>
      <c r="F50" s="50"/>
      <c r="G50" s="50"/>
      <c r="H50" s="50"/>
      <c r="I50" s="50"/>
    </row>
  </sheetData>
  <mergeCells count="7">
    <mergeCell ref="A50:I50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5"/>
  <sheetViews>
    <sheetView rightToLeft="1" zoomScaleNormal="100" zoomScaleSheetLayoutView="106" workbookViewId="0">
      <selection activeCell="P17" sqref="P17"/>
    </sheetView>
  </sheetViews>
  <sheetFormatPr defaultColWidth="9" defaultRowHeight="18" x14ac:dyDescent="0.45"/>
  <cols>
    <col min="1" max="1" width="35.85546875" style="25" customWidth="1"/>
    <col min="2" max="2" width="14.85546875" style="25" customWidth="1"/>
    <col min="3" max="4" width="13" style="25" customWidth="1"/>
    <col min="5" max="6" width="14.85546875" style="25" customWidth="1"/>
    <col min="7" max="8" width="13" style="25" customWidth="1"/>
    <col min="9" max="9" width="14.85546875" style="25" customWidth="1"/>
    <col min="10" max="10" width="9" style="17" customWidth="1"/>
    <col min="11" max="16384" width="9" style="17"/>
  </cols>
  <sheetData>
    <row r="1" spans="1:9" ht="19.5" x14ac:dyDescent="0.45">
      <c r="A1" s="16" t="s">
        <v>1</v>
      </c>
      <c r="B1" s="16"/>
      <c r="C1" s="16"/>
      <c r="D1" s="16"/>
      <c r="E1" s="16"/>
      <c r="F1" s="16"/>
      <c r="G1" s="16"/>
      <c r="H1" s="16"/>
      <c r="I1" s="16"/>
    </row>
    <row r="2" spans="1:9" ht="19.5" x14ac:dyDescent="0.45">
      <c r="A2" s="16" t="s">
        <v>123</v>
      </c>
      <c r="B2" s="16"/>
      <c r="C2" s="16"/>
      <c r="D2" s="16"/>
      <c r="E2" s="16"/>
      <c r="F2" s="16"/>
      <c r="G2" s="16"/>
      <c r="H2" s="16"/>
      <c r="I2" s="16"/>
    </row>
    <row r="3" spans="1:9" ht="19.5" x14ac:dyDescent="0.45">
      <c r="A3" s="16" t="s">
        <v>124</v>
      </c>
      <c r="B3" s="16"/>
      <c r="C3" s="16"/>
      <c r="D3" s="16"/>
      <c r="E3" s="16"/>
      <c r="F3" s="16"/>
      <c r="G3" s="16"/>
      <c r="H3" s="16"/>
      <c r="I3" s="16"/>
    </row>
    <row r="4" spans="1:9" x14ac:dyDescent="0.45">
      <c r="A4" s="18" t="s">
        <v>178</v>
      </c>
      <c r="B4" s="18"/>
      <c r="C4" s="18"/>
      <c r="D4" s="18"/>
      <c r="E4" s="18"/>
      <c r="F4" s="18"/>
      <c r="G4" s="18"/>
      <c r="H4" s="18"/>
      <c r="I4" s="18"/>
    </row>
    <row r="6" spans="1:9" ht="19.5" customHeight="1" x14ac:dyDescent="0.45">
      <c r="A6" s="19"/>
      <c r="B6" s="24" t="s">
        <v>142</v>
      </c>
      <c r="C6" s="24"/>
      <c r="D6" s="24"/>
      <c r="E6" s="24"/>
      <c r="F6" s="24" t="s">
        <v>143</v>
      </c>
      <c r="G6" s="24"/>
      <c r="H6" s="24"/>
      <c r="I6" s="24"/>
    </row>
    <row r="7" spans="1:9" ht="20.25" customHeight="1" x14ac:dyDescent="0.45">
      <c r="A7" s="21"/>
      <c r="B7" s="22" t="s">
        <v>179</v>
      </c>
      <c r="C7" s="22" t="s">
        <v>180</v>
      </c>
      <c r="D7" s="22" t="s">
        <v>181</v>
      </c>
      <c r="E7" s="22" t="s">
        <v>33</v>
      </c>
      <c r="F7" s="22" t="s">
        <v>179</v>
      </c>
      <c r="G7" s="22" t="s">
        <v>180</v>
      </c>
      <c r="H7" s="22" t="s">
        <v>181</v>
      </c>
      <c r="I7" s="22" t="s">
        <v>33</v>
      </c>
    </row>
    <row r="8" spans="1:9" ht="20.25" customHeight="1" x14ac:dyDescent="0.45">
      <c r="A8" s="40"/>
      <c r="B8" s="37"/>
      <c r="C8" s="37"/>
      <c r="D8" s="37"/>
      <c r="E8" s="37"/>
      <c r="F8" s="37"/>
      <c r="G8" s="37"/>
      <c r="H8" s="37"/>
      <c r="I8" s="37"/>
    </row>
    <row r="9" spans="1:9" x14ac:dyDescent="0.45">
      <c r="A9" s="40"/>
      <c r="B9" s="32" t="s">
        <v>182</v>
      </c>
      <c r="C9" s="32" t="s">
        <v>183</v>
      </c>
      <c r="D9" s="32" t="s">
        <v>184</v>
      </c>
      <c r="E9" s="24"/>
      <c r="F9" s="32" t="s">
        <v>184</v>
      </c>
      <c r="G9" s="32" t="s">
        <v>184</v>
      </c>
      <c r="H9" s="32" t="s">
        <v>184</v>
      </c>
      <c r="I9" s="24"/>
    </row>
    <row r="10" spans="1:9" ht="23.1" customHeight="1" x14ac:dyDescent="0.45">
      <c r="A10" s="103" t="s">
        <v>47</v>
      </c>
      <c r="B10" s="84">
        <v>443243263</v>
      </c>
      <c r="C10" s="84">
        <v>0</v>
      </c>
      <c r="D10" s="84">
        <v>0</v>
      </c>
      <c r="E10" s="84">
        <f>SUM(B10:D10)</f>
        <v>443243263</v>
      </c>
      <c r="F10" s="84">
        <v>443243263</v>
      </c>
      <c r="G10" s="84">
        <v>0</v>
      </c>
      <c r="H10" s="84">
        <v>0</v>
      </c>
      <c r="I10" s="84">
        <f>SUM(F10:H10)</f>
        <v>443243263</v>
      </c>
    </row>
    <row r="11" spans="1:9" ht="23.1" customHeight="1" x14ac:dyDescent="0.45">
      <c r="A11" s="104" t="s">
        <v>51</v>
      </c>
      <c r="B11" s="85">
        <v>886486526</v>
      </c>
      <c r="C11" s="85">
        <v>0</v>
      </c>
      <c r="D11" s="85">
        <v>0</v>
      </c>
      <c r="E11" s="85">
        <f>SUM(B11:D11)</f>
        <v>886486526</v>
      </c>
      <c r="F11" s="85">
        <v>886486526</v>
      </c>
      <c r="G11" s="85">
        <v>0</v>
      </c>
      <c r="H11" s="85">
        <v>0</v>
      </c>
      <c r="I11" s="85">
        <f>SUM(F11:H11)</f>
        <v>886486526</v>
      </c>
    </row>
    <row r="12" spans="1:9" ht="23.1" customHeight="1" x14ac:dyDescent="0.45">
      <c r="A12" s="104" t="s">
        <v>52</v>
      </c>
      <c r="B12" s="85">
        <v>2272223554</v>
      </c>
      <c r="C12" s="85">
        <v>0</v>
      </c>
      <c r="D12" s="85">
        <v>0</v>
      </c>
      <c r="E12" s="85">
        <f t="shared" ref="E12:E23" si="0">SUM(B12:D12)</f>
        <v>2272223554</v>
      </c>
      <c r="F12" s="85">
        <v>2272223554</v>
      </c>
      <c r="G12" s="85">
        <v>0</v>
      </c>
      <c r="H12" s="85">
        <v>0</v>
      </c>
      <c r="I12" s="85">
        <f t="shared" ref="I12:I23" si="1">SUM(F12:H12)</f>
        <v>2272223554</v>
      </c>
    </row>
    <row r="13" spans="1:9" ht="23.1" customHeight="1" x14ac:dyDescent="0.45">
      <c r="A13" s="104" t="s">
        <v>55</v>
      </c>
      <c r="B13" s="85">
        <v>3934614284</v>
      </c>
      <c r="C13" s="85">
        <v>0</v>
      </c>
      <c r="D13" s="85">
        <v>0</v>
      </c>
      <c r="E13" s="85">
        <f t="shared" si="0"/>
        <v>3934614284</v>
      </c>
      <c r="F13" s="85">
        <v>3934614284</v>
      </c>
      <c r="G13" s="85">
        <v>0</v>
      </c>
      <c r="H13" s="85">
        <v>0</v>
      </c>
      <c r="I13" s="85">
        <f t="shared" si="1"/>
        <v>3934614284</v>
      </c>
    </row>
    <row r="14" spans="1:9" ht="23.1" customHeight="1" x14ac:dyDescent="0.45">
      <c r="A14" s="104" t="s">
        <v>58</v>
      </c>
      <c r="B14" s="85">
        <v>5180367513</v>
      </c>
      <c r="C14" s="85">
        <v>0</v>
      </c>
      <c r="D14" s="85">
        <v>0</v>
      </c>
      <c r="E14" s="85">
        <f t="shared" si="0"/>
        <v>5180367513</v>
      </c>
      <c r="F14" s="85">
        <v>5180367513</v>
      </c>
      <c r="G14" s="85">
        <v>0</v>
      </c>
      <c r="H14" s="85">
        <v>0</v>
      </c>
      <c r="I14" s="85">
        <f t="shared" si="1"/>
        <v>5180367513</v>
      </c>
    </row>
    <row r="15" spans="1:9" ht="23.1" customHeight="1" x14ac:dyDescent="0.45">
      <c r="A15" s="104" t="s">
        <v>61</v>
      </c>
      <c r="B15" s="85">
        <v>1157078542</v>
      </c>
      <c r="C15" s="85">
        <v>0</v>
      </c>
      <c r="D15" s="85">
        <v>0</v>
      </c>
      <c r="E15" s="85">
        <f t="shared" si="0"/>
        <v>1157078542</v>
      </c>
      <c r="F15" s="85">
        <v>1157078542</v>
      </c>
      <c r="G15" s="85">
        <v>0</v>
      </c>
      <c r="H15" s="85">
        <v>0</v>
      </c>
      <c r="I15" s="85">
        <f t="shared" si="1"/>
        <v>1157078542</v>
      </c>
    </row>
    <row r="16" spans="1:9" ht="23.1" customHeight="1" x14ac:dyDescent="0.45">
      <c r="A16" s="104" t="s">
        <v>64</v>
      </c>
      <c r="B16" s="85">
        <v>2290609995</v>
      </c>
      <c r="C16" s="85">
        <v>0</v>
      </c>
      <c r="D16" s="85">
        <v>0</v>
      </c>
      <c r="E16" s="85">
        <f t="shared" si="0"/>
        <v>2290609995</v>
      </c>
      <c r="F16" s="85">
        <v>2290609995</v>
      </c>
      <c r="G16" s="85">
        <v>0</v>
      </c>
      <c r="H16" s="85">
        <v>0</v>
      </c>
      <c r="I16" s="85">
        <f t="shared" si="1"/>
        <v>2290609995</v>
      </c>
    </row>
    <row r="17" spans="1:9" ht="23.1" customHeight="1" x14ac:dyDescent="0.45">
      <c r="A17" s="104" t="s">
        <v>67</v>
      </c>
      <c r="B17" s="85">
        <v>3163845592</v>
      </c>
      <c r="C17" s="85">
        <v>0</v>
      </c>
      <c r="D17" s="85">
        <v>0</v>
      </c>
      <c r="E17" s="85">
        <f t="shared" si="0"/>
        <v>3163845592</v>
      </c>
      <c r="F17" s="85">
        <v>3163845592</v>
      </c>
      <c r="G17" s="85">
        <v>0</v>
      </c>
      <c r="H17" s="85">
        <v>0</v>
      </c>
      <c r="I17" s="85">
        <f t="shared" si="1"/>
        <v>3163845592</v>
      </c>
    </row>
    <row r="18" spans="1:9" ht="23.1" customHeight="1" x14ac:dyDescent="0.45">
      <c r="A18" s="104" t="s">
        <v>70</v>
      </c>
      <c r="B18" s="85">
        <v>949255862</v>
      </c>
      <c r="C18" s="85">
        <v>0</v>
      </c>
      <c r="D18" s="85">
        <v>0</v>
      </c>
      <c r="E18" s="85">
        <f t="shared" si="0"/>
        <v>949255862</v>
      </c>
      <c r="F18" s="85">
        <v>949255862</v>
      </c>
      <c r="G18" s="85">
        <v>0</v>
      </c>
      <c r="H18" s="85">
        <v>0</v>
      </c>
      <c r="I18" s="85">
        <f t="shared" si="1"/>
        <v>949255862</v>
      </c>
    </row>
    <row r="19" spans="1:9" ht="23.1" customHeight="1" x14ac:dyDescent="0.45">
      <c r="A19" s="104" t="s">
        <v>73</v>
      </c>
      <c r="B19" s="85">
        <v>783893951</v>
      </c>
      <c r="C19" s="85">
        <v>0</v>
      </c>
      <c r="D19" s="85">
        <v>0</v>
      </c>
      <c r="E19" s="85">
        <f t="shared" si="0"/>
        <v>783893951</v>
      </c>
      <c r="F19" s="85">
        <v>783893951</v>
      </c>
      <c r="G19" s="85">
        <v>0</v>
      </c>
      <c r="H19" s="85">
        <v>0</v>
      </c>
      <c r="I19" s="85">
        <f t="shared" si="1"/>
        <v>783893951</v>
      </c>
    </row>
    <row r="20" spans="1:9" ht="23.1" customHeight="1" x14ac:dyDescent="0.45">
      <c r="A20" s="104" t="s">
        <v>76</v>
      </c>
      <c r="B20" s="85">
        <v>576292833</v>
      </c>
      <c r="C20" s="85">
        <v>0</v>
      </c>
      <c r="D20" s="85">
        <v>0</v>
      </c>
      <c r="E20" s="85">
        <f t="shared" si="0"/>
        <v>576292833</v>
      </c>
      <c r="F20" s="85">
        <v>576292833</v>
      </c>
      <c r="G20" s="85">
        <v>0</v>
      </c>
      <c r="H20" s="85">
        <v>0</v>
      </c>
      <c r="I20" s="85">
        <f t="shared" si="1"/>
        <v>576292833</v>
      </c>
    </row>
    <row r="21" spans="1:9" ht="23.1" customHeight="1" x14ac:dyDescent="0.45">
      <c r="A21" s="104" t="s">
        <v>79</v>
      </c>
      <c r="B21" s="85">
        <v>5294866061</v>
      </c>
      <c r="C21" s="85">
        <v>0</v>
      </c>
      <c r="D21" s="85">
        <v>0</v>
      </c>
      <c r="E21" s="85">
        <f t="shared" si="0"/>
        <v>5294866061</v>
      </c>
      <c r="F21" s="85">
        <v>5294866061</v>
      </c>
      <c r="G21" s="85">
        <v>0</v>
      </c>
      <c r="H21" s="85">
        <v>0</v>
      </c>
      <c r="I21" s="85">
        <f t="shared" si="1"/>
        <v>5294866061</v>
      </c>
    </row>
    <row r="22" spans="1:9" ht="23.1" customHeight="1" x14ac:dyDescent="0.45">
      <c r="A22" s="104" t="s">
        <v>82</v>
      </c>
      <c r="B22" s="85">
        <v>3855922003</v>
      </c>
      <c r="C22" s="85">
        <v>0</v>
      </c>
      <c r="D22" s="85">
        <v>0</v>
      </c>
      <c r="E22" s="85">
        <f t="shared" si="0"/>
        <v>3855922003</v>
      </c>
      <c r="F22" s="85">
        <v>3855922003</v>
      </c>
      <c r="G22" s="85">
        <v>0</v>
      </c>
      <c r="H22" s="85">
        <v>0</v>
      </c>
      <c r="I22" s="85">
        <f t="shared" si="1"/>
        <v>3855922003</v>
      </c>
    </row>
    <row r="23" spans="1:9" ht="23.1" customHeight="1" x14ac:dyDescent="0.45">
      <c r="A23" s="104" t="s">
        <v>85</v>
      </c>
      <c r="B23" s="85">
        <v>6600867327</v>
      </c>
      <c r="C23" s="85">
        <v>0</v>
      </c>
      <c r="D23" s="85">
        <v>0</v>
      </c>
      <c r="E23" s="85">
        <f t="shared" si="0"/>
        <v>6600867327</v>
      </c>
      <c r="F23" s="85">
        <v>6600867327</v>
      </c>
      <c r="G23" s="85">
        <v>0</v>
      </c>
      <c r="H23" s="85">
        <v>0</v>
      </c>
      <c r="I23" s="85">
        <f t="shared" si="1"/>
        <v>6600867327</v>
      </c>
    </row>
    <row r="24" spans="1:9" ht="23.1" customHeight="1" x14ac:dyDescent="0.45">
      <c r="A24" s="111" t="s">
        <v>33</v>
      </c>
      <c r="B24" s="100">
        <f>SUM(B10:B23)</f>
        <v>37389567306</v>
      </c>
      <c r="C24" s="100">
        <f t="shared" ref="C24:I24" si="2">SUM(C10:C23)</f>
        <v>0</v>
      </c>
      <c r="D24" s="100">
        <f t="shared" si="2"/>
        <v>0</v>
      </c>
      <c r="E24" s="100">
        <f>SUM(E10:E23)</f>
        <v>37389567306</v>
      </c>
      <c r="F24" s="100">
        <f>SUM(F10:F23)</f>
        <v>37389567306</v>
      </c>
      <c r="G24" s="100">
        <f t="shared" si="2"/>
        <v>0</v>
      </c>
      <c r="H24" s="100">
        <f t="shared" si="2"/>
        <v>0</v>
      </c>
      <c r="I24" s="100">
        <f>SUM(I10:I23)</f>
        <v>37389567306</v>
      </c>
    </row>
    <row r="25" spans="1:9" ht="23.1" customHeight="1" x14ac:dyDescent="0.45">
      <c r="A25" s="33" t="s">
        <v>34</v>
      </c>
      <c r="B25" s="35"/>
      <c r="C25" s="35"/>
      <c r="D25" s="35"/>
      <c r="E25" s="35"/>
      <c r="F25" s="35"/>
      <c r="G25" s="35"/>
      <c r="H25" s="35"/>
      <c r="I25" s="35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rightToLeft="1" zoomScaleNormal="100" zoomScaleSheetLayoutView="106" workbookViewId="0">
      <selection activeCell="O2" sqref="O2"/>
    </sheetView>
  </sheetViews>
  <sheetFormatPr defaultColWidth="9" defaultRowHeight="18" x14ac:dyDescent="0.45"/>
  <cols>
    <col min="1" max="1" width="24.7109375" style="25" customWidth="1"/>
    <col min="2" max="2" width="14.85546875" style="25" customWidth="1"/>
    <col min="3" max="3" width="16" style="25" customWidth="1"/>
    <col min="4" max="4" width="13" style="25" customWidth="1"/>
    <col min="5" max="5" width="16" style="25" customWidth="1"/>
    <col min="6" max="6" width="16.28515625" style="25" customWidth="1"/>
    <col min="7" max="7" width="14.85546875" style="25" customWidth="1"/>
    <col min="8" max="8" width="16" style="25" customWidth="1"/>
    <col min="9" max="9" width="13" style="25" customWidth="1"/>
    <col min="10" max="10" width="16" style="25" customWidth="1"/>
    <col min="11" max="11" width="16.28515625" style="25" customWidth="1"/>
    <col min="12" max="12" width="9" style="25" customWidth="1"/>
    <col min="13" max="14" width="9" style="25"/>
    <col min="15" max="15" width="16.42578125" style="25" bestFit="1" customWidth="1"/>
    <col min="16" max="16384" width="9" style="25"/>
  </cols>
  <sheetData>
    <row r="1" spans="1:15" ht="19.5" x14ac:dyDescent="0.4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5" ht="19.5" x14ac:dyDescent="0.45">
      <c r="A2" s="16" t="s">
        <v>123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O2" s="116">
        <f>درآمدها!C11</f>
        <v>1100059614162</v>
      </c>
    </row>
    <row r="3" spans="1:15" ht="19.5" x14ac:dyDescent="0.45">
      <c r="A3" s="16" t="s">
        <v>124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5" spans="1:15" x14ac:dyDescent="0.45">
      <c r="A5" s="18" t="s">
        <v>185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5" ht="19.5" customHeight="1" x14ac:dyDescent="0.45">
      <c r="A7" s="26"/>
      <c r="B7" s="24" t="s">
        <v>142</v>
      </c>
      <c r="C7" s="24"/>
      <c r="D7" s="24"/>
      <c r="E7" s="24"/>
      <c r="F7" s="24"/>
      <c r="G7" s="24" t="s">
        <v>143</v>
      </c>
      <c r="H7" s="24"/>
      <c r="I7" s="24"/>
      <c r="J7" s="24"/>
      <c r="K7" s="24"/>
    </row>
    <row r="8" spans="1:15" ht="19.5" customHeight="1" x14ac:dyDescent="0.45">
      <c r="A8" s="36" t="s">
        <v>186</v>
      </c>
      <c r="B8" s="22" t="s">
        <v>140</v>
      </c>
      <c r="C8" s="22" t="s">
        <v>180</v>
      </c>
      <c r="D8" s="22" t="s">
        <v>181</v>
      </c>
      <c r="E8" s="22" t="s">
        <v>33</v>
      </c>
      <c r="F8" s="22"/>
      <c r="G8" s="22" t="s">
        <v>140</v>
      </c>
      <c r="H8" s="22" t="s">
        <v>180</v>
      </c>
      <c r="I8" s="22" t="s">
        <v>181</v>
      </c>
      <c r="J8" s="22" t="s">
        <v>33</v>
      </c>
      <c r="K8" s="22"/>
    </row>
    <row r="9" spans="1:15" ht="18.75" customHeight="1" x14ac:dyDescent="0.45">
      <c r="A9" s="36"/>
      <c r="B9" s="37"/>
      <c r="C9" s="37"/>
      <c r="D9" s="37"/>
      <c r="E9" s="24"/>
      <c r="F9" s="24"/>
      <c r="G9" s="37"/>
      <c r="H9" s="37"/>
      <c r="I9" s="37"/>
      <c r="J9" s="24"/>
      <c r="K9" s="24"/>
    </row>
    <row r="10" spans="1:15" ht="28.5" customHeight="1" x14ac:dyDescent="0.45">
      <c r="A10" s="38"/>
      <c r="B10" s="32" t="s">
        <v>182</v>
      </c>
      <c r="C10" s="32" t="s">
        <v>184</v>
      </c>
      <c r="D10" s="32" t="s">
        <v>184</v>
      </c>
      <c r="E10" s="39" t="s">
        <v>114</v>
      </c>
      <c r="F10" s="39" t="s">
        <v>187</v>
      </c>
      <c r="G10" s="32" t="s">
        <v>182</v>
      </c>
      <c r="H10" s="32" t="s">
        <v>184</v>
      </c>
      <c r="I10" s="32" t="s">
        <v>184</v>
      </c>
      <c r="J10" s="39" t="s">
        <v>114</v>
      </c>
      <c r="K10" s="39" t="s">
        <v>187</v>
      </c>
    </row>
    <row r="11" spans="1:15" ht="23.1" customHeight="1" x14ac:dyDescent="0.45">
      <c r="A11" s="103" t="s">
        <v>30</v>
      </c>
      <c r="B11" s="84">
        <v>11287657050</v>
      </c>
      <c r="C11" s="84">
        <v>-12229302161</v>
      </c>
      <c r="D11" s="84">
        <v>0</v>
      </c>
      <c r="E11" s="84">
        <f>SUM(B11:D11)</f>
        <v>-941645111</v>
      </c>
      <c r="F11" s="94">
        <f>E11/O2</f>
        <v>-8.5599461963461272E-4</v>
      </c>
      <c r="G11" s="84">
        <v>11287657050</v>
      </c>
      <c r="H11" s="84">
        <v>-12229302161</v>
      </c>
      <c r="I11" s="84">
        <v>0</v>
      </c>
      <c r="J11" s="84">
        <f>SUM(G11:I11)</f>
        <v>-941645111</v>
      </c>
      <c r="K11" s="106">
        <f>J11/O2</f>
        <v>-8.5599461963461272E-4</v>
      </c>
    </row>
    <row r="12" spans="1:15" ht="23.1" customHeight="1" x14ac:dyDescent="0.45">
      <c r="A12" s="104" t="s">
        <v>31</v>
      </c>
      <c r="B12" s="85">
        <v>0</v>
      </c>
      <c r="C12" s="85">
        <v>-91724515357</v>
      </c>
      <c r="D12" s="85">
        <v>0</v>
      </c>
      <c r="E12" s="85">
        <f>SUM(B12:D12)</f>
        <v>-91724515357</v>
      </c>
      <c r="F12" s="97">
        <f>E12/O2</f>
        <v>-8.3381404222237193E-2</v>
      </c>
      <c r="G12" s="85">
        <v>0</v>
      </c>
      <c r="H12" s="85">
        <v>-91724515357</v>
      </c>
      <c r="I12" s="85">
        <v>0</v>
      </c>
      <c r="J12" s="85">
        <f>SUM(G12:I12)</f>
        <v>-91724515357</v>
      </c>
      <c r="K12" s="89">
        <f>J12/O2</f>
        <v>-8.3381404222237193E-2</v>
      </c>
    </row>
    <row r="13" spans="1:15" ht="23.1" customHeight="1" x14ac:dyDescent="0.45">
      <c r="A13" s="104" t="s">
        <v>32</v>
      </c>
      <c r="B13" s="85">
        <v>0</v>
      </c>
      <c r="C13" s="85">
        <v>153999500161</v>
      </c>
      <c r="D13" s="85">
        <v>0</v>
      </c>
      <c r="E13" s="85">
        <f>SUM(B13:D13)</f>
        <v>153999500161</v>
      </c>
      <c r="F13" s="97">
        <f>E13/O2</f>
        <v>0.13999195877971873</v>
      </c>
      <c r="G13" s="85">
        <v>0</v>
      </c>
      <c r="H13" s="85">
        <v>153999500161</v>
      </c>
      <c r="I13" s="85">
        <v>0</v>
      </c>
      <c r="J13" s="85">
        <f>SUM(G13:I13)</f>
        <v>153999500161</v>
      </c>
      <c r="K13" s="89">
        <f>J13/O2</f>
        <v>0.13999195877971873</v>
      </c>
    </row>
    <row r="14" spans="1:15" ht="23.1" customHeight="1" x14ac:dyDescent="0.45">
      <c r="A14" s="111" t="s">
        <v>33</v>
      </c>
      <c r="B14" s="100">
        <f>SUBTOTAL(109,B11:B13)</f>
        <v>11287657050</v>
      </c>
      <c r="C14" s="100">
        <f>SUBTOTAL(109,C11:C13)</f>
        <v>50045682643</v>
      </c>
      <c r="D14" s="100">
        <f t="shared" ref="C14:K14" si="0">SUBTOTAL(109,D11:D13)</f>
        <v>0</v>
      </c>
      <c r="E14" s="100">
        <f>SUBTOTAL(109,E11:E13)</f>
        <v>61333339693</v>
      </c>
      <c r="F14" s="107">
        <f>SUM(F11:F13)</f>
        <v>5.5754559937846934E-2</v>
      </c>
      <c r="G14" s="100">
        <f t="shared" si="0"/>
        <v>11287657050</v>
      </c>
      <c r="H14" s="100">
        <f t="shared" si="0"/>
        <v>50045682643</v>
      </c>
      <c r="I14" s="100">
        <f t="shared" si="0"/>
        <v>0</v>
      </c>
      <c r="J14" s="100">
        <f>SUBTOTAL(109,J11:J13)</f>
        <v>61333339693</v>
      </c>
      <c r="K14" s="91">
        <f>SUM(K11:K13)</f>
        <v>5.5754559937846934E-2</v>
      </c>
    </row>
    <row r="15" spans="1:15" ht="23.1" customHeight="1" x14ac:dyDescent="0.45">
      <c r="A15" s="12" t="s">
        <v>34</v>
      </c>
      <c r="B15" s="35"/>
      <c r="C15" s="35"/>
      <c r="D15" s="35"/>
      <c r="E15" s="35"/>
      <c r="F15" s="112"/>
      <c r="G15" s="35"/>
      <c r="H15" s="35"/>
      <c r="I15" s="35"/>
      <c r="J15" s="35"/>
      <c r="K15" s="35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06C4-E058-41A7-8792-3AEF8DABE251}">
  <dimension ref="A1:O24"/>
  <sheetViews>
    <sheetView rightToLeft="1" zoomScaleNormal="100" zoomScaleSheetLayoutView="106" workbookViewId="0">
      <selection activeCell="O6" sqref="O6"/>
    </sheetView>
  </sheetViews>
  <sheetFormatPr defaultColWidth="9" defaultRowHeight="18" x14ac:dyDescent="0.45"/>
  <cols>
    <col min="1" max="1" width="31.28515625" style="25" customWidth="1"/>
    <col min="2" max="2" width="13" style="25" customWidth="1"/>
    <col min="3" max="3" width="15" style="25" customWidth="1"/>
    <col min="4" max="5" width="15.85546875" style="25" customWidth="1"/>
    <col min="6" max="6" width="16.28515625" style="25" customWidth="1"/>
    <col min="7" max="7" width="13" style="25" customWidth="1"/>
    <col min="8" max="8" width="15" style="25" customWidth="1"/>
    <col min="9" max="10" width="15.85546875" style="25" customWidth="1"/>
    <col min="11" max="11" width="16.28515625" style="25" customWidth="1"/>
    <col min="12" max="12" width="9" style="25" customWidth="1"/>
    <col min="13" max="14" width="9" style="25"/>
    <col min="15" max="15" width="16.42578125" style="25" bestFit="1" customWidth="1"/>
    <col min="16" max="16384" width="9" style="25"/>
  </cols>
  <sheetData>
    <row r="1" spans="1:15" ht="19.5" x14ac:dyDescent="0.4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5" ht="19.5" x14ac:dyDescent="0.45">
      <c r="A2" s="16" t="s">
        <v>123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5" ht="19.5" x14ac:dyDescent="0.45">
      <c r="A3" s="16" t="s">
        <v>124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5" spans="1:15" x14ac:dyDescent="0.45">
      <c r="A5" s="18" t="s">
        <v>188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5" x14ac:dyDescent="0.45">
      <c r="O6" s="116">
        <f>'درآمد سرمایه گذاری در سهام'!O2</f>
        <v>1100059614162</v>
      </c>
    </row>
    <row r="7" spans="1:15" ht="19.5" customHeight="1" x14ac:dyDescent="0.45">
      <c r="A7" s="26"/>
      <c r="B7" s="24" t="s">
        <v>142</v>
      </c>
      <c r="C7" s="24"/>
      <c r="D7" s="24"/>
      <c r="E7" s="24"/>
      <c r="F7" s="24"/>
      <c r="G7" s="24" t="s">
        <v>143</v>
      </c>
      <c r="H7" s="24"/>
      <c r="I7" s="24"/>
      <c r="J7" s="24"/>
      <c r="K7" s="24"/>
    </row>
    <row r="8" spans="1:15" ht="19.5" customHeight="1" x14ac:dyDescent="0.45">
      <c r="A8" s="36" t="s">
        <v>189</v>
      </c>
      <c r="B8" s="22" t="s">
        <v>151</v>
      </c>
      <c r="C8" s="22" t="s">
        <v>180</v>
      </c>
      <c r="D8" s="22" t="s">
        <v>181</v>
      </c>
      <c r="E8" s="22" t="s">
        <v>33</v>
      </c>
      <c r="F8" s="22"/>
      <c r="G8" s="22" t="s">
        <v>151</v>
      </c>
      <c r="H8" s="22" t="s">
        <v>180</v>
      </c>
      <c r="I8" s="22" t="s">
        <v>181</v>
      </c>
      <c r="J8" s="22" t="s">
        <v>33</v>
      </c>
      <c r="K8" s="22"/>
    </row>
    <row r="9" spans="1:15" ht="18.75" customHeight="1" x14ac:dyDescent="0.45">
      <c r="A9" s="36"/>
      <c r="B9" s="37"/>
      <c r="C9" s="37"/>
      <c r="D9" s="37"/>
      <c r="E9" s="24"/>
      <c r="F9" s="24"/>
      <c r="G9" s="37"/>
      <c r="H9" s="37"/>
      <c r="I9" s="37"/>
      <c r="J9" s="24"/>
      <c r="K9" s="24"/>
    </row>
    <row r="10" spans="1:15" ht="28.5" customHeight="1" x14ac:dyDescent="0.45">
      <c r="A10" s="38"/>
      <c r="B10" s="32" t="s">
        <v>182</v>
      </c>
      <c r="C10" s="32" t="s">
        <v>184</v>
      </c>
      <c r="D10" s="32" t="s">
        <v>184</v>
      </c>
      <c r="E10" s="39" t="s">
        <v>114</v>
      </c>
      <c r="F10" s="39" t="s">
        <v>187</v>
      </c>
      <c r="G10" s="32" t="s">
        <v>182</v>
      </c>
      <c r="H10" s="32" t="s">
        <v>184</v>
      </c>
      <c r="I10" s="32" t="s">
        <v>184</v>
      </c>
      <c r="J10" s="39" t="s">
        <v>114</v>
      </c>
      <c r="K10" s="39" t="s">
        <v>187</v>
      </c>
    </row>
    <row r="11" spans="1:15" ht="23.1" customHeight="1" x14ac:dyDescent="0.45">
      <c r="A11" s="103" t="s">
        <v>93</v>
      </c>
      <c r="B11" s="84">
        <v>0</v>
      </c>
      <c r="C11" s="84">
        <v>27933093320</v>
      </c>
      <c r="D11" s="84">
        <v>24075261828</v>
      </c>
      <c r="E11" s="84">
        <f>SUM(B11:D11)</f>
        <v>52008355148</v>
      </c>
      <c r="F11" s="94">
        <f>E11/O6</f>
        <v>4.7277760658106481E-2</v>
      </c>
      <c r="G11" s="84">
        <v>0</v>
      </c>
      <c r="H11" s="84">
        <v>27933093320</v>
      </c>
      <c r="I11" s="84">
        <v>24075261828</v>
      </c>
      <c r="J11" s="84">
        <f>SUM(G11:I11)</f>
        <v>52008355148</v>
      </c>
      <c r="K11" s="94">
        <f>J11/O6</f>
        <v>4.7277760658106481E-2</v>
      </c>
    </row>
    <row r="12" spans="1:15" ht="23.1" customHeight="1" x14ac:dyDescent="0.45">
      <c r="A12" s="104" t="s">
        <v>94</v>
      </c>
      <c r="B12" s="85">
        <v>0</v>
      </c>
      <c r="C12" s="85">
        <v>1847316358</v>
      </c>
      <c r="D12" s="85">
        <v>56402504652</v>
      </c>
      <c r="E12" s="85">
        <f>SUM(B12:D12)</f>
        <v>58249821010</v>
      </c>
      <c r="F12" s="97">
        <f>E12/$O$6</f>
        <v>5.2951513045384695E-2</v>
      </c>
      <c r="G12" s="85">
        <v>0</v>
      </c>
      <c r="H12" s="85">
        <v>1847316358</v>
      </c>
      <c r="I12" s="85">
        <v>56402504652</v>
      </c>
      <c r="J12" s="85">
        <f>SUM(G12:I12)</f>
        <v>58249821010</v>
      </c>
      <c r="K12" s="97">
        <f>J12/$O$6</f>
        <v>5.2951513045384695E-2</v>
      </c>
    </row>
    <row r="13" spans="1:15" ht="23.1" customHeight="1" x14ac:dyDescent="0.45">
      <c r="A13" s="104" t="s">
        <v>95</v>
      </c>
      <c r="B13" s="85">
        <v>0</v>
      </c>
      <c r="C13" s="85">
        <v>-7090832191</v>
      </c>
      <c r="D13" s="85">
        <v>40209138672</v>
      </c>
      <c r="E13" s="85">
        <f t="shared" ref="E13:E22" si="0">SUM(B13:D13)</f>
        <v>33118306481</v>
      </c>
      <c r="F13" s="97">
        <f t="shared" ref="F13:F22" si="1">E13/$O$6</f>
        <v>3.0105919765292685E-2</v>
      </c>
      <c r="G13" s="85">
        <v>0</v>
      </c>
      <c r="H13" s="85">
        <v>-7090832191</v>
      </c>
      <c r="I13" s="85">
        <v>40209138672</v>
      </c>
      <c r="J13" s="85">
        <f t="shared" ref="J13:J22" si="2">SUM(G13:I13)</f>
        <v>33118306481</v>
      </c>
      <c r="K13" s="97">
        <f t="shared" ref="K13:K22" si="3">J13/$O$6</f>
        <v>3.0105919765292685E-2</v>
      </c>
    </row>
    <row r="14" spans="1:15" ht="23.1" customHeight="1" x14ac:dyDescent="0.45">
      <c r="A14" s="104" t="s">
        <v>96</v>
      </c>
      <c r="B14" s="85">
        <v>0</v>
      </c>
      <c r="C14" s="85">
        <v>8743655508</v>
      </c>
      <c r="D14" s="85">
        <v>0</v>
      </c>
      <c r="E14" s="85">
        <f t="shared" si="0"/>
        <v>8743655508</v>
      </c>
      <c r="F14" s="97">
        <f t="shared" si="1"/>
        <v>7.9483469763233835E-3</v>
      </c>
      <c r="G14" s="85">
        <v>0</v>
      </c>
      <c r="H14" s="85">
        <v>8743655508</v>
      </c>
      <c r="I14" s="85">
        <v>0</v>
      </c>
      <c r="J14" s="85">
        <f t="shared" si="2"/>
        <v>8743655508</v>
      </c>
      <c r="K14" s="97">
        <f t="shared" si="3"/>
        <v>7.9483469763233835E-3</v>
      </c>
    </row>
    <row r="15" spans="1:15" ht="23.1" customHeight="1" x14ac:dyDescent="0.45">
      <c r="A15" s="104" t="s">
        <v>97</v>
      </c>
      <c r="B15" s="85">
        <v>0</v>
      </c>
      <c r="C15" s="85">
        <v>0</v>
      </c>
      <c r="D15" s="85">
        <v>-329264967</v>
      </c>
      <c r="E15" s="85">
        <f t="shared" si="0"/>
        <v>-329264967</v>
      </c>
      <c r="F15" s="97">
        <f t="shared" si="1"/>
        <v>-2.9931556686664334E-4</v>
      </c>
      <c r="G15" s="85">
        <v>0</v>
      </c>
      <c r="H15" s="85">
        <v>0</v>
      </c>
      <c r="I15" s="85">
        <v>-329264967</v>
      </c>
      <c r="J15" s="85">
        <f t="shared" si="2"/>
        <v>-329264967</v>
      </c>
      <c r="K15" s="97">
        <f t="shared" si="3"/>
        <v>-2.9931556686664334E-4</v>
      </c>
    </row>
    <row r="16" spans="1:15" ht="23.1" customHeight="1" x14ac:dyDescent="0.45">
      <c r="A16" s="104" t="s">
        <v>99</v>
      </c>
      <c r="B16" s="85">
        <v>0</v>
      </c>
      <c r="C16" s="85">
        <v>0</v>
      </c>
      <c r="D16" s="85">
        <v>9558369153</v>
      </c>
      <c r="E16" s="85">
        <f t="shared" si="0"/>
        <v>9558369153</v>
      </c>
      <c r="F16" s="97">
        <f t="shared" si="1"/>
        <v>8.6889556074480068E-3</v>
      </c>
      <c r="G16" s="85">
        <v>0</v>
      </c>
      <c r="H16" s="85">
        <v>0</v>
      </c>
      <c r="I16" s="85">
        <v>9558369153</v>
      </c>
      <c r="J16" s="85">
        <f t="shared" si="2"/>
        <v>9558369153</v>
      </c>
      <c r="K16" s="97">
        <f t="shared" si="3"/>
        <v>8.6889556074480068E-3</v>
      </c>
    </row>
    <row r="17" spans="1:11" ht="23.1" customHeight="1" x14ac:dyDescent="0.45">
      <c r="A17" s="104" t="s">
        <v>101</v>
      </c>
      <c r="B17" s="85">
        <v>0</v>
      </c>
      <c r="C17" s="85">
        <v>1676876995</v>
      </c>
      <c r="D17" s="85">
        <v>2949143655</v>
      </c>
      <c r="E17" s="85">
        <f t="shared" si="0"/>
        <v>4626020650</v>
      </c>
      <c r="F17" s="97">
        <f t="shared" si="1"/>
        <v>4.2052454161986448E-3</v>
      </c>
      <c r="G17" s="85">
        <v>0</v>
      </c>
      <c r="H17" s="85">
        <v>1676876995</v>
      </c>
      <c r="I17" s="85">
        <v>2949143655</v>
      </c>
      <c r="J17" s="85">
        <f t="shared" si="2"/>
        <v>4626020650</v>
      </c>
      <c r="K17" s="97">
        <f t="shared" si="3"/>
        <v>4.2052454161986448E-3</v>
      </c>
    </row>
    <row r="18" spans="1:11" ht="23.1" customHeight="1" x14ac:dyDescent="0.45">
      <c r="A18" s="104" t="s">
        <v>102</v>
      </c>
      <c r="B18" s="85">
        <v>0</v>
      </c>
      <c r="C18" s="85">
        <v>4168943312</v>
      </c>
      <c r="D18" s="85">
        <v>1020629</v>
      </c>
      <c r="E18" s="85">
        <f t="shared" si="0"/>
        <v>4169963941</v>
      </c>
      <c r="F18" s="97">
        <f t="shared" si="1"/>
        <v>3.7906708757566581E-3</v>
      </c>
      <c r="G18" s="85">
        <v>0</v>
      </c>
      <c r="H18" s="85">
        <v>4168943312</v>
      </c>
      <c r="I18" s="85">
        <v>1020629</v>
      </c>
      <c r="J18" s="85">
        <f t="shared" si="2"/>
        <v>4169963941</v>
      </c>
      <c r="K18" s="97">
        <f t="shared" si="3"/>
        <v>3.7906708757566581E-3</v>
      </c>
    </row>
    <row r="19" spans="1:11" ht="23.1" customHeight="1" x14ac:dyDescent="0.45">
      <c r="A19" s="104" t="s">
        <v>103</v>
      </c>
      <c r="B19" s="85">
        <v>0</v>
      </c>
      <c r="C19" s="85">
        <v>32266447802</v>
      </c>
      <c r="D19" s="85">
        <v>0</v>
      </c>
      <c r="E19" s="85">
        <f t="shared" si="0"/>
        <v>32266447802</v>
      </c>
      <c r="F19" s="97">
        <f t="shared" si="1"/>
        <v>2.9331544751399527E-2</v>
      </c>
      <c r="G19" s="85">
        <v>0</v>
      </c>
      <c r="H19" s="85">
        <v>32266447802</v>
      </c>
      <c r="I19" s="85">
        <v>0</v>
      </c>
      <c r="J19" s="85">
        <f t="shared" si="2"/>
        <v>32266447802</v>
      </c>
      <c r="K19" s="97">
        <f t="shared" si="3"/>
        <v>2.9331544751399527E-2</v>
      </c>
    </row>
    <row r="20" spans="1:11" ht="23.1" customHeight="1" x14ac:dyDescent="0.45">
      <c r="A20" s="104" t="s">
        <v>106</v>
      </c>
      <c r="B20" s="85">
        <v>0</v>
      </c>
      <c r="C20" s="85">
        <v>1284468801</v>
      </c>
      <c r="D20" s="85">
        <v>21460506795</v>
      </c>
      <c r="E20" s="85">
        <f t="shared" si="0"/>
        <v>22744975596</v>
      </c>
      <c r="F20" s="97">
        <f t="shared" si="1"/>
        <v>2.0676130005305757E-2</v>
      </c>
      <c r="G20" s="85">
        <v>0</v>
      </c>
      <c r="H20" s="85">
        <v>1284468801</v>
      </c>
      <c r="I20" s="85">
        <v>21460506795</v>
      </c>
      <c r="J20" s="85">
        <f t="shared" si="2"/>
        <v>22744975596</v>
      </c>
      <c r="K20" s="97">
        <f t="shared" si="3"/>
        <v>2.0676130005305757E-2</v>
      </c>
    </row>
    <row r="21" spans="1:11" ht="23.1" customHeight="1" x14ac:dyDescent="0.45">
      <c r="A21" s="104" t="s">
        <v>107</v>
      </c>
      <c r="B21" s="85">
        <v>0</v>
      </c>
      <c r="C21" s="85">
        <v>0</v>
      </c>
      <c r="D21" s="85">
        <v>3720315722</v>
      </c>
      <c r="E21" s="85">
        <f t="shared" si="0"/>
        <v>3720315722</v>
      </c>
      <c r="F21" s="97">
        <f t="shared" si="1"/>
        <v>3.3819219195989217E-3</v>
      </c>
      <c r="G21" s="85">
        <v>0</v>
      </c>
      <c r="H21" s="85">
        <v>0</v>
      </c>
      <c r="I21" s="85">
        <v>3720315722</v>
      </c>
      <c r="J21" s="85">
        <f t="shared" si="2"/>
        <v>3720315722</v>
      </c>
      <c r="K21" s="97">
        <f t="shared" si="3"/>
        <v>3.3819219195989217E-3</v>
      </c>
    </row>
    <row r="22" spans="1:11" ht="23.1" customHeight="1" x14ac:dyDescent="0.45">
      <c r="A22" s="104" t="s">
        <v>108</v>
      </c>
      <c r="B22" s="85">
        <v>0</v>
      </c>
      <c r="C22" s="85">
        <v>1248801701</v>
      </c>
      <c r="D22" s="85">
        <v>915902218</v>
      </c>
      <c r="E22" s="85">
        <f t="shared" si="0"/>
        <v>2164703919</v>
      </c>
      <c r="F22" s="97">
        <f t="shared" si="1"/>
        <v>1.9678060089943594E-3</v>
      </c>
      <c r="G22" s="85">
        <v>0</v>
      </c>
      <c r="H22" s="85">
        <v>1248801701</v>
      </c>
      <c r="I22" s="85">
        <v>915902218</v>
      </c>
      <c r="J22" s="85">
        <f t="shared" si="2"/>
        <v>2164703919</v>
      </c>
      <c r="K22" s="97">
        <f t="shared" si="3"/>
        <v>1.9678060089943594E-3</v>
      </c>
    </row>
    <row r="23" spans="1:11" ht="23.1" customHeight="1" x14ac:dyDescent="0.45">
      <c r="A23" s="111" t="s">
        <v>33</v>
      </c>
      <c r="B23" s="100">
        <v>0</v>
      </c>
      <c r="C23" s="100">
        <f t="shared" ref="C23:D23" si="4">SUM(C11:C22)</f>
        <v>72078771606</v>
      </c>
      <c r="D23" s="100">
        <f t="shared" si="4"/>
        <v>158962898357</v>
      </c>
      <c r="E23" s="100">
        <f>SUM(E11:E22)</f>
        <v>231041669963</v>
      </c>
      <c r="F23" s="101">
        <f>SUM(F11:F22)</f>
        <v>0.2100264994629425</v>
      </c>
      <c r="G23" s="100">
        <v>0</v>
      </c>
      <c r="H23" s="100">
        <f>SUM(H11:H22)</f>
        <v>72078771606</v>
      </c>
      <c r="I23" s="100">
        <f t="shared" ref="I23:K23" si="5">SUM(I11:I22)</f>
        <v>158962898357</v>
      </c>
      <c r="J23" s="100">
        <f t="shared" si="5"/>
        <v>231041669963</v>
      </c>
      <c r="K23" s="101">
        <f>SUM(K11:K22)</f>
        <v>0.2100264994629425</v>
      </c>
    </row>
    <row r="24" spans="1:11" ht="23.1" customHeight="1" x14ac:dyDescent="0.45">
      <c r="A24" s="12" t="s">
        <v>34</v>
      </c>
      <c r="B24" s="35"/>
      <c r="C24" s="35"/>
      <c r="D24" s="35"/>
      <c r="E24" s="35"/>
      <c r="F24" s="112"/>
      <c r="G24" s="35"/>
      <c r="H24" s="35"/>
      <c r="I24" s="35"/>
      <c r="J24" s="35"/>
      <c r="K24" s="35"/>
    </row>
  </sheetData>
  <mergeCells count="15">
    <mergeCell ref="A1:K1"/>
    <mergeCell ref="A2:K2"/>
    <mergeCell ref="A3:K3"/>
    <mergeCell ref="A5:K5"/>
    <mergeCell ref="B7:F7"/>
    <mergeCell ref="G7:K7"/>
    <mergeCell ref="H8:H9"/>
    <mergeCell ref="I8:I9"/>
    <mergeCell ref="J8:K9"/>
    <mergeCell ref="A8:A10"/>
    <mergeCell ref="B8:B9"/>
    <mergeCell ref="C8:C9"/>
    <mergeCell ref="D8:D9"/>
    <mergeCell ref="E8:F9"/>
    <mergeCell ref="G8:G9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rightToLeft="1" zoomScaleNormal="100" zoomScaleSheetLayoutView="106" workbookViewId="0">
      <selection activeCell="K15" sqref="K15"/>
    </sheetView>
  </sheetViews>
  <sheetFormatPr defaultColWidth="9" defaultRowHeight="18" x14ac:dyDescent="0.45"/>
  <cols>
    <col min="1" max="1" width="11.42578125" style="25" bestFit="1" customWidth="1"/>
    <col min="2" max="2" width="23.85546875" style="25" bestFit="1" customWidth="1"/>
    <col min="3" max="3" width="20.7109375" style="25" bestFit="1" customWidth="1"/>
    <col min="4" max="4" width="23.85546875" style="25" bestFit="1" customWidth="1"/>
    <col min="5" max="5" width="20.7109375" style="25" bestFit="1" customWidth="1"/>
    <col min="6" max="6" width="13" style="17" customWidth="1"/>
    <col min="7" max="7" width="9" style="17" customWidth="1"/>
    <col min="8" max="16384" width="9" style="17"/>
  </cols>
  <sheetData>
    <row r="1" spans="1:6" ht="19.5" x14ac:dyDescent="0.45">
      <c r="A1" s="16" t="s">
        <v>1</v>
      </c>
      <c r="B1" s="16"/>
      <c r="C1" s="16"/>
      <c r="D1" s="16"/>
      <c r="E1" s="16"/>
    </row>
    <row r="2" spans="1:6" ht="19.5" x14ac:dyDescent="0.45">
      <c r="A2" s="16" t="s">
        <v>123</v>
      </c>
      <c r="B2" s="16"/>
      <c r="C2" s="16"/>
      <c r="D2" s="16"/>
      <c r="E2" s="16"/>
    </row>
    <row r="3" spans="1:6" ht="19.5" x14ac:dyDescent="0.45">
      <c r="A3" s="16" t="s">
        <v>124</v>
      </c>
      <c r="B3" s="16"/>
      <c r="C3" s="16"/>
      <c r="D3" s="16"/>
      <c r="E3" s="16"/>
    </row>
    <row r="4" spans="1:6" x14ac:dyDescent="0.45">
      <c r="A4" s="18" t="s">
        <v>190</v>
      </c>
      <c r="B4" s="18"/>
      <c r="C4" s="18"/>
      <c r="D4" s="18"/>
      <c r="E4" s="18"/>
    </row>
    <row r="5" spans="1:6" x14ac:dyDescent="0.45">
      <c r="A5" s="26"/>
      <c r="B5" s="26"/>
      <c r="C5" s="26"/>
      <c r="D5" s="26"/>
      <c r="E5" s="26"/>
    </row>
    <row r="6" spans="1:6" ht="37.5" customHeight="1" x14ac:dyDescent="0.45">
      <c r="A6" s="39" t="s">
        <v>191</v>
      </c>
      <c r="B6" s="28" t="s">
        <v>142</v>
      </c>
      <c r="C6" s="28"/>
      <c r="D6" s="27" t="s">
        <v>143</v>
      </c>
      <c r="E6" s="27"/>
      <c r="F6" s="29"/>
    </row>
    <row r="7" spans="1:6" ht="59.25" customHeight="1" x14ac:dyDescent="0.45">
      <c r="A7" s="30" t="s">
        <v>192</v>
      </c>
      <c r="B7" s="31" t="s">
        <v>193</v>
      </c>
      <c r="C7" s="31" t="s">
        <v>194</v>
      </c>
      <c r="D7" s="31" t="s">
        <v>193</v>
      </c>
      <c r="E7" s="31" t="s">
        <v>194</v>
      </c>
      <c r="F7" s="25"/>
    </row>
    <row r="8" spans="1:6" ht="22.5" customHeight="1" x14ac:dyDescent="0.45">
      <c r="A8" s="20"/>
      <c r="B8" s="32" t="s">
        <v>182</v>
      </c>
      <c r="C8" s="20"/>
      <c r="D8" s="32" t="s">
        <v>182</v>
      </c>
      <c r="E8" s="20"/>
      <c r="F8" s="25"/>
    </row>
    <row r="9" spans="1:6" ht="23.1" customHeight="1" x14ac:dyDescent="0.45">
      <c r="A9" s="80" t="s">
        <v>118</v>
      </c>
      <c r="B9" s="84">
        <v>11334032</v>
      </c>
      <c r="C9" s="109"/>
      <c r="D9" s="84">
        <v>11334032</v>
      </c>
      <c r="E9" s="109"/>
    </row>
    <row r="10" spans="1:6" ht="23.1" customHeight="1" x14ac:dyDescent="0.45">
      <c r="A10" s="82" t="s">
        <v>117</v>
      </c>
      <c r="B10" s="85">
        <v>63</v>
      </c>
      <c r="C10" s="110"/>
      <c r="D10" s="85">
        <v>63</v>
      </c>
      <c r="E10" s="110"/>
    </row>
    <row r="11" spans="1:6" ht="23.1" customHeight="1" x14ac:dyDescent="0.45">
      <c r="A11" s="82" t="s">
        <v>121</v>
      </c>
      <c r="B11" s="85">
        <v>16028</v>
      </c>
      <c r="C11" s="110"/>
      <c r="D11" s="85">
        <v>16028</v>
      </c>
      <c r="E11" s="110"/>
    </row>
    <row r="12" spans="1:6" ht="23.1" customHeight="1" x14ac:dyDescent="0.45">
      <c r="A12" s="82" t="s">
        <v>120</v>
      </c>
      <c r="B12" s="85">
        <v>17758</v>
      </c>
      <c r="C12" s="110"/>
      <c r="D12" s="85">
        <v>17758</v>
      </c>
      <c r="E12" s="110"/>
    </row>
    <row r="13" spans="1:6" ht="23.1" customHeight="1" x14ac:dyDescent="0.45">
      <c r="A13" s="98" t="s">
        <v>33</v>
      </c>
      <c r="B13" s="100">
        <f>SUM(B9:B12)</f>
        <v>11367881</v>
      </c>
      <c r="C13" s="111"/>
      <c r="D13" s="100">
        <f>SUM(D9:D12)</f>
        <v>11367881</v>
      </c>
      <c r="E13" s="105"/>
    </row>
    <row r="14" spans="1:6" ht="23.1" customHeight="1" x14ac:dyDescent="0.45">
      <c r="A14" s="33" t="s">
        <v>34</v>
      </c>
      <c r="B14" s="35"/>
      <c r="C14" s="34"/>
      <c r="D14" s="35"/>
      <c r="E14" s="34"/>
      <c r="F14" s="25"/>
    </row>
  </sheetData>
  <mergeCells count="6">
    <mergeCell ref="B6:C6"/>
    <mergeCell ref="A4:E4"/>
    <mergeCell ref="D6:E6"/>
    <mergeCell ref="A1:E1"/>
    <mergeCell ref="A2:E2"/>
    <mergeCell ref="A3:E3"/>
  </mergeCells>
  <pageMargins left="0.7" right="0.7" top="0.75" bottom="0.75" header="0.3" footer="0.3"/>
  <pageSetup paperSize="9" orientation="portrait" horizontalDpi="4294967295" verticalDpi="4294967295"/>
  <headerFooter differentOddEven="1"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"/>
  <sheetViews>
    <sheetView rightToLeft="1" zoomScaleNormal="100" zoomScaleSheetLayoutView="106" workbookViewId="0">
      <selection activeCell="Q12" sqref="Q12"/>
    </sheetView>
  </sheetViews>
  <sheetFormatPr defaultColWidth="9" defaultRowHeight="18" x14ac:dyDescent="0.45"/>
  <cols>
    <col min="1" max="1" width="16.7109375" style="25" customWidth="1"/>
    <col min="2" max="2" width="29.7109375" style="25" customWidth="1"/>
    <col min="3" max="3" width="30.42578125" style="25" customWidth="1"/>
    <col min="4" max="4" width="9" style="17" customWidth="1"/>
    <col min="5" max="16384" width="9" style="17"/>
  </cols>
  <sheetData>
    <row r="1" spans="1:3" ht="19.5" x14ac:dyDescent="0.45">
      <c r="A1" s="16" t="s">
        <v>1</v>
      </c>
      <c r="B1" s="16"/>
      <c r="C1" s="16"/>
    </row>
    <row r="2" spans="1:3" ht="19.5" x14ac:dyDescent="0.45">
      <c r="A2" s="16" t="s">
        <v>123</v>
      </c>
      <c r="B2" s="16"/>
      <c r="C2" s="16"/>
    </row>
    <row r="3" spans="1:3" ht="19.5" x14ac:dyDescent="0.45">
      <c r="A3" s="16" t="s">
        <v>124</v>
      </c>
      <c r="B3" s="16"/>
      <c r="C3" s="16"/>
    </row>
    <row r="4" spans="1:3" x14ac:dyDescent="0.45">
      <c r="A4" s="18" t="s">
        <v>195</v>
      </c>
      <c r="B4" s="18"/>
      <c r="C4" s="18"/>
    </row>
    <row r="5" spans="1:3" x14ac:dyDescent="0.45">
      <c r="A5" s="19"/>
      <c r="B5" s="20" t="s">
        <v>142</v>
      </c>
      <c r="C5" s="20" t="s">
        <v>143</v>
      </c>
    </row>
    <row r="6" spans="1:3" ht="16.5" customHeight="1" x14ac:dyDescent="0.45">
      <c r="A6" s="21" t="s">
        <v>138</v>
      </c>
      <c r="B6" s="22" t="s">
        <v>114</v>
      </c>
      <c r="C6" s="22" t="s">
        <v>114</v>
      </c>
    </row>
    <row r="7" spans="1:3" x14ac:dyDescent="0.45">
      <c r="A7" s="23"/>
      <c r="B7" s="24"/>
      <c r="C7" s="24"/>
    </row>
    <row r="8" spans="1:3" ht="23.1" customHeight="1" x14ac:dyDescent="0.45">
      <c r="A8" s="103" t="s">
        <v>196</v>
      </c>
      <c r="B8" s="84">
        <v>770283669319</v>
      </c>
      <c r="C8" s="84">
        <v>770283669319</v>
      </c>
    </row>
    <row r="9" spans="1:3" ht="23.1" customHeight="1" x14ac:dyDescent="0.45">
      <c r="A9" s="100" t="s">
        <v>33</v>
      </c>
      <c r="B9" s="100">
        <f>SUBTOTAL(109,B8)</f>
        <v>770283669319</v>
      </c>
      <c r="C9" s="87">
        <f>SUBTOTAL(109,C8)</f>
        <v>770283669319</v>
      </c>
    </row>
    <row r="10" spans="1:3" ht="23.1" customHeight="1" x14ac:dyDescent="0.45">
      <c r="A10" s="12" t="s">
        <v>34</v>
      </c>
      <c r="B10" s="14"/>
      <c r="C10" s="14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1"/>
  <sheetViews>
    <sheetView rightToLeft="1" topLeftCell="I1" zoomScale="124" zoomScaleNormal="124" zoomScaleSheetLayoutView="106" workbookViewId="0">
      <selection activeCell="Q3" sqref="Q3"/>
    </sheetView>
  </sheetViews>
  <sheetFormatPr defaultColWidth="9" defaultRowHeight="15.75" x14ac:dyDescent="0.4"/>
  <cols>
    <col min="1" max="1" width="26.7109375" style="15" customWidth="1"/>
    <col min="2" max="2" width="13" style="15" customWidth="1"/>
    <col min="3" max="3" width="17.28515625" style="15" customWidth="1"/>
    <col min="4" max="4" width="18.28515625" style="15" customWidth="1"/>
    <col min="5" max="5" width="13" style="15" customWidth="1"/>
    <col min="6" max="6" width="15.85546875" style="15" customWidth="1"/>
    <col min="7" max="7" width="13" style="15" customWidth="1"/>
    <col min="8" max="8" width="15.85546875" style="15" customWidth="1"/>
    <col min="9" max="10" width="13" style="15" customWidth="1"/>
    <col min="11" max="11" width="17.28515625" style="15" customWidth="1"/>
    <col min="12" max="12" width="18.28515625" style="15" customWidth="1"/>
    <col min="13" max="13" width="13" style="15" customWidth="1"/>
    <col min="14" max="14" width="9" style="2" customWidth="1"/>
    <col min="15" max="16" width="9" style="2"/>
    <col min="17" max="17" width="14.85546875" style="2" bestFit="1" customWidth="1"/>
    <col min="18" max="16384" width="9" style="2"/>
  </cols>
  <sheetData>
    <row r="1" spans="1:17" x14ac:dyDescent="0.4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x14ac:dyDescent="0.4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x14ac:dyDescent="0.4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Q3" s="113">
        <v>30866197429869</v>
      </c>
    </row>
    <row r="4" spans="1:17" x14ac:dyDescent="0.4">
      <c r="A4" s="3" t="s">
        <v>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7" x14ac:dyDescent="0.4">
      <c r="A5" s="3" t="s">
        <v>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7" ht="18.75" customHeight="1" x14ac:dyDescent="0.4">
      <c r="A7" s="4"/>
      <c r="B7" s="5" t="s">
        <v>10</v>
      </c>
      <c r="C7" s="5"/>
      <c r="D7" s="5"/>
      <c r="E7" s="6" t="s">
        <v>11</v>
      </c>
      <c r="F7" s="6"/>
      <c r="G7" s="6"/>
      <c r="H7" s="6"/>
      <c r="I7" s="5" t="s">
        <v>12</v>
      </c>
      <c r="J7" s="5"/>
      <c r="K7" s="5"/>
      <c r="L7" s="5"/>
      <c r="M7" s="5"/>
    </row>
    <row r="8" spans="1:17" ht="17.25" customHeight="1" x14ac:dyDescent="0.4">
      <c r="A8" s="7" t="s">
        <v>13</v>
      </c>
      <c r="B8" s="7" t="s">
        <v>14</v>
      </c>
      <c r="C8" s="7" t="s">
        <v>15</v>
      </c>
      <c r="D8" s="8" t="s">
        <v>16</v>
      </c>
      <c r="E8" s="9" t="s">
        <v>17</v>
      </c>
      <c r="F8" s="9"/>
      <c r="G8" s="10" t="s">
        <v>18</v>
      </c>
      <c r="H8" s="10"/>
      <c r="I8" s="8" t="s">
        <v>14</v>
      </c>
      <c r="J8" s="8" t="s">
        <v>19</v>
      </c>
      <c r="K8" s="8" t="s">
        <v>15</v>
      </c>
      <c r="L8" s="8" t="s">
        <v>16</v>
      </c>
      <c r="M8" s="8" t="s">
        <v>20</v>
      </c>
    </row>
    <row r="9" spans="1:17" ht="20.25" customHeight="1" x14ac:dyDescent="0.4">
      <c r="A9" s="5"/>
      <c r="B9" s="5"/>
      <c r="C9" s="5"/>
      <c r="D9" s="5"/>
      <c r="E9" s="11" t="s">
        <v>14</v>
      </c>
      <c r="F9" s="11" t="s">
        <v>21</v>
      </c>
      <c r="G9" s="11" t="s">
        <v>14</v>
      </c>
      <c r="H9" s="11" t="s">
        <v>22</v>
      </c>
      <c r="I9" s="5"/>
      <c r="J9" s="5"/>
      <c r="K9" s="5"/>
      <c r="L9" s="5"/>
      <c r="M9" s="5"/>
    </row>
    <row r="10" spans="1:17" ht="23.1" customHeight="1" x14ac:dyDescent="0.4">
      <c r="A10" s="80" t="s">
        <v>23</v>
      </c>
      <c r="B10" s="84">
        <v>324233318</v>
      </c>
      <c r="C10" s="84">
        <v>1957379226997</v>
      </c>
      <c r="D10" s="84">
        <v>2744169048750</v>
      </c>
      <c r="E10" s="84">
        <v>0</v>
      </c>
      <c r="F10" s="84">
        <v>0</v>
      </c>
      <c r="G10" s="84">
        <v>0</v>
      </c>
      <c r="H10" s="84">
        <v>0</v>
      </c>
      <c r="I10" s="84">
        <v>324233318</v>
      </c>
      <c r="J10" s="84">
        <v>8470</v>
      </c>
      <c r="K10" s="84">
        <v>1957379226997</v>
      </c>
      <c r="L10" s="84">
        <v>2744169048750</v>
      </c>
      <c r="M10" s="90">
        <f>L10/$Q$3</f>
        <v>8.8905316405916826E-2</v>
      </c>
    </row>
    <row r="11" spans="1:17" ht="23.1" customHeight="1" x14ac:dyDescent="0.4">
      <c r="A11" s="82" t="s">
        <v>24</v>
      </c>
      <c r="B11" s="85">
        <v>39229762</v>
      </c>
      <c r="C11" s="85">
        <v>76812229532</v>
      </c>
      <c r="D11" s="85">
        <v>69658306500</v>
      </c>
      <c r="E11" s="85">
        <v>0</v>
      </c>
      <c r="F11" s="85">
        <v>0</v>
      </c>
      <c r="G11" s="85">
        <v>0</v>
      </c>
      <c r="H11" s="85">
        <v>0</v>
      </c>
      <c r="I11" s="85">
        <v>39229762</v>
      </c>
      <c r="J11" s="85">
        <v>1777</v>
      </c>
      <c r="K11" s="85">
        <v>76812229532</v>
      </c>
      <c r="L11" s="85">
        <v>69658306500</v>
      </c>
      <c r="M11" s="90">
        <f t="shared" ref="M11:M19" si="0">L11/$Q$3</f>
        <v>2.2567828984529255E-3</v>
      </c>
    </row>
    <row r="12" spans="1:17" ht="23.1" customHeight="1" x14ac:dyDescent="0.4">
      <c r="A12" s="82" t="s">
        <v>25</v>
      </c>
      <c r="B12" s="85">
        <v>33995406</v>
      </c>
      <c r="C12" s="85">
        <v>140922629606</v>
      </c>
      <c r="D12" s="85">
        <v>121475180505</v>
      </c>
      <c r="E12" s="85">
        <v>0</v>
      </c>
      <c r="F12" s="85">
        <v>0</v>
      </c>
      <c r="G12" s="85">
        <v>0</v>
      </c>
      <c r="H12" s="85">
        <v>0</v>
      </c>
      <c r="I12" s="85">
        <v>33995406</v>
      </c>
      <c r="J12" s="85">
        <v>3576</v>
      </c>
      <c r="K12" s="85">
        <v>140922629606</v>
      </c>
      <c r="L12" s="85">
        <v>121475180505</v>
      </c>
      <c r="M12" s="90">
        <f t="shared" si="0"/>
        <v>3.9355408381937362E-3</v>
      </c>
    </row>
    <row r="13" spans="1:17" ht="23.1" customHeight="1" x14ac:dyDescent="0.4">
      <c r="A13" s="82" t="s">
        <v>26</v>
      </c>
      <c r="B13" s="85">
        <v>30377043</v>
      </c>
      <c r="C13" s="85">
        <v>2970563667313</v>
      </c>
      <c r="D13" s="85">
        <v>3231178663821</v>
      </c>
      <c r="E13" s="85">
        <v>0</v>
      </c>
      <c r="F13" s="85">
        <v>0</v>
      </c>
      <c r="G13" s="85">
        <v>0</v>
      </c>
      <c r="H13" s="85">
        <v>0</v>
      </c>
      <c r="I13" s="85">
        <v>30377043</v>
      </c>
      <c r="J13" s="85">
        <v>106450</v>
      </c>
      <c r="K13" s="85">
        <v>2970563667313</v>
      </c>
      <c r="L13" s="85">
        <v>3231178663821</v>
      </c>
      <c r="M13" s="90">
        <f t="shared" si="0"/>
        <v>0.10468340556566944</v>
      </c>
    </row>
    <row r="14" spans="1:17" ht="23.1" customHeight="1" x14ac:dyDescent="0.4">
      <c r="A14" s="82" t="s">
        <v>27</v>
      </c>
      <c r="B14" s="85">
        <v>67337159</v>
      </c>
      <c r="C14" s="85">
        <v>231442263273</v>
      </c>
      <c r="D14" s="85">
        <v>228301339504</v>
      </c>
      <c r="E14" s="85">
        <v>0</v>
      </c>
      <c r="F14" s="85">
        <v>0</v>
      </c>
      <c r="G14" s="85">
        <v>0</v>
      </c>
      <c r="H14" s="85">
        <v>0</v>
      </c>
      <c r="I14" s="85">
        <v>67337159</v>
      </c>
      <c r="J14" s="85">
        <v>3393</v>
      </c>
      <c r="K14" s="85">
        <v>231442263273</v>
      </c>
      <c r="L14" s="85">
        <v>228301339504</v>
      </c>
      <c r="M14" s="90">
        <f t="shared" si="0"/>
        <v>7.3964841319609526E-3</v>
      </c>
    </row>
    <row r="15" spans="1:17" ht="23.1" customHeight="1" x14ac:dyDescent="0.4">
      <c r="A15" s="82" t="s">
        <v>28</v>
      </c>
      <c r="B15" s="85">
        <v>273835275</v>
      </c>
      <c r="C15" s="85">
        <v>1200498732828</v>
      </c>
      <c r="D15" s="85">
        <v>1838774516485</v>
      </c>
      <c r="E15" s="85">
        <v>0</v>
      </c>
      <c r="F15" s="85">
        <v>0</v>
      </c>
      <c r="G15" s="85">
        <v>0</v>
      </c>
      <c r="H15" s="85">
        <v>0</v>
      </c>
      <c r="I15" s="85">
        <v>273835275</v>
      </c>
      <c r="J15" s="85">
        <v>6720</v>
      </c>
      <c r="K15" s="85">
        <v>1200498732828</v>
      </c>
      <c r="L15" s="85">
        <v>1838774516485</v>
      </c>
      <c r="M15" s="90">
        <f t="shared" si="0"/>
        <v>5.9572434235311118E-2</v>
      </c>
    </row>
    <row r="16" spans="1:17" ht="23.1" customHeight="1" x14ac:dyDescent="0.4">
      <c r="A16" s="82" t="s">
        <v>29</v>
      </c>
      <c r="B16" s="85">
        <v>93529276</v>
      </c>
      <c r="C16" s="85">
        <v>697595721474</v>
      </c>
      <c r="D16" s="85">
        <v>780375917818</v>
      </c>
      <c r="E16" s="85">
        <v>0</v>
      </c>
      <c r="F16" s="85">
        <v>0</v>
      </c>
      <c r="G16" s="85">
        <v>0</v>
      </c>
      <c r="H16" s="85">
        <v>0</v>
      </c>
      <c r="I16" s="85">
        <v>93529276</v>
      </c>
      <c r="J16" s="85">
        <v>8350</v>
      </c>
      <c r="K16" s="85">
        <v>697595721474</v>
      </c>
      <c r="L16" s="85">
        <v>780375917818</v>
      </c>
      <c r="M16" s="90">
        <f t="shared" si="0"/>
        <v>2.5282541511343921E-2</v>
      </c>
    </row>
    <row r="17" spans="1:13" ht="23.1" customHeight="1" x14ac:dyDescent="0.4">
      <c r="A17" s="82" t="s">
        <v>30</v>
      </c>
      <c r="B17" s="85">
        <v>16318138</v>
      </c>
      <c r="C17" s="85">
        <v>50064358342</v>
      </c>
      <c r="D17" s="85">
        <v>47319246499</v>
      </c>
      <c r="E17" s="85">
        <v>0</v>
      </c>
      <c r="F17" s="85">
        <v>0</v>
      </c>
      <c r="G17" s="85">
        <v>0</v>
      </c>
      <c r="H17" s="85">
        <v>0</v>
      </c>
      <c r="I17" s="85">
        <v>16318138</v>
      </c>
      <c r="J17" s="85">
        <v>2152</v>
      </c>
      <c r="K17" s="85">
        <v>50064358342</v>
      </c>
      <c r="L17" s="85">
        <v>35089944338</v>
      </c>
      <c r="M17" s="90">
        <f t="shared" si="0"/>
        <v>1.1368405330046813E-3</v>
      </c>
    </row>
    <row r="18" spans="1:13" ht="23.1" customHeight="1" x14ac:dyDescent="0.4">
      <c r="A18" s="82" t="s">
        <v>31</v>
      </c>
      <c r="B18" s="85">
        <v>174459772</v>
      </c>
      <c r="C18" s="85">
        <v>1004148767516</v>
      </c>
      <c r="D18" s="85">
        <v>842000291833</v>
      </c>
      <c r="E18" s="85">
        <v>98687807</v>
      </c>
      <c r="F18" s="85">
        <v>569234408858</v>
      </c>
      <c r="G18" s="85">
        <v>0</v>
      </c>
      <c r="H18" s="85">
        <v>0</v>
      </c>
      <c r="I18" s="85">
        <v>273147579</v>
      </c>
      <c r="J18" s="85">
        <v>4834.4333881172706</v>
      </c>
      <c r="K18" s="85">
        <v>1573383176374</v>
      </c>
      <c r="L18" s="85">
        <v>1319510185334</v>
      </c>
      <c r="M18" s="90">
        <f t="shared" si="0"/>
        <v>4.2749359986180846E-2</v>
      </c>
    </row>
    <row r="19" spans="1:13" ht="23.1" customHeight="1" x14ac:dyDescent="0.4">
      <c r="A19" s="82" t="s">
        <v>32</v>
      </c>
      <c r="B19" s="85">
        <v>252091146</v>
      </c>
      <c r="C19" s="85">
        <v>1201978600140</v>
      </c>
      <c r="D19" s="85">
        <v>808597577104</v>
      </c>
      <c r="E19" s="85">
        <v>0</v>
      </c>
      <c r="F19" s="85">
        <v>0</v>
      </c>
      <c r="G19" s="85">
        <v>98687807</v>
      </c>
      <c r="H19" s="85">
        <v>569234408858</v>
      </c>
      <c r="I19" s="85">
        <v>153403339</v>
      </c>
      <c r="J19" s="85">
        <v>3210</v>
      </c>
      <c r="K19" s="85">
        <v>731431998282</v>
      </c>
      <c r="L19" s="85">
        <v>492050475407</v>
      </c>
      <c r="M19" s="90">
        <f t="shared" si="0"/>
        <v>1.5941402452472046E-2</v>
      </c>
    </row>
    <row r="20" spans="1:13" ht="23.1" customHeight="1" x14ac:dyDescent="0.4">
      <c r="A20" s="86" t="s">
        <v>33</v>
      </c>
      <c r="B20" s="87"/>
      <c r="C20" s="87">
        <f>SUM(C10:C19)</f>
        <v>9531406197021</v>
      </c>
      <c r="D20" s="87">
        <f t="shared" ref="D20:L20" si="1">SUM(D10:D19)</f>
        <v>10711850088819</v>
      </c>
      <c r="E20" s="87"/>
      <c r="F20" s="87">
        <f t="shared" si="1"/>
        <v>569234408858</v>
      </c>
      <c r="G20" s="87"/>
      <c r="H20" s="87">
        <f t="shared" si="1"/>
        <v>569234408858</v>
      </c>
      <c r="I20" s="87"/>
      <c r="J20" s="87"/>
      <c r="K20" s="87">
        <f t="shared" si="1"/>
        <v>9630094004021</v>
      </c>
      <c r="L20" s="87">
        <f t="shared" si="1"/>
        <v>10860583578462</v>
      </c>
      <c r="M20" s="91">
        <f>L20/Q3</f>
        <v>0.35186010855850647</v>
      </c>
    </row>
    <row r="21" spans="1:13" ht="23.1" customHeight="1" x14ac:dyDescent="0.4">
      <c r="A21" s="12" t="s">
        <v>34</v>
      </c>
      <c r="B21" s="13"/>
      <c r="C21" s="14"/>
      <c r="D21" s="14"/>
      <c r="E21" s="14"/>
      <c r="F21" s="14"/>
      <c r="G21" s="14"/>
      <c r="H21" s="14"/>
      <c r="I21" s="13"/>
      <c r="J21" s="14"/>
      <c r="K21" s="14"/>
      <c r="L21" s="14"/>
      <c r="M21" s="14"/>
    </row>
  </sheetData>
  <mergeCells count="19"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  <mergeCell ref="L8:L9"/>
    <mergeCell ref="J8:J9"/>
    <mergeCell ref="M8:M9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4"/>
  <sheetViews>
    <sheetView rightToLeft="1" topLeftCell="E1" zoomScaleNormal="100" zoomScaleSheetLayoutView="106" workbookViewId="0">
      <selection activeCell="X3" sqref="X3"/>
    </sheetView>
  </sheetViews>
  <sheetFormatPr defaultColWidth="9" defaultRowHeight="15.75" x14ac:dyDescent="0.4"/>
  <cols>
    <col min="1" max="1" width="35.85546875" style="58" customWidth="1"/>
    <col min="2" max="8" width="13" style="58" customWidth="1"/>
    <col min="9" max="10" width="17.28515625" style="58" customWidth="1"/>
    <col min="11" max="16" width="13" style="58" customWidth="1"/>
    <col min="17" max="18" width="17.28515625" style="58" customWidth="1"/>
    <col min="19" max="19" width="13" style="58" customWidth="1"/>
    <col min="20" max="20" width="9" style="71" customWidth="1"/>
    <col min="21" max="23" width="9" style="71"/>
    <col min="24" max="24" width="14.85546875" style="71" bestFit="1" customWidth="1"/>
    <col min="25" max="16384" width="9" style="71"/>
  </cols>
  <sheetData>
    <row r="1" spans="1:24" ht="21" x14ac:dyDescent="0.4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4" ht="21" x14ac:dyDescent="0.4">
      <c r="A2" s="41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4" ht="21" x14ac:dyDescent="0.4">
      <c r="A3" s="41" t="s">
        <v>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X3" s="114">
        <f>' سهام'!Q3</f>
        <v>30866197429869</v>
      </c>
    </row>
    <row r="4" spans="1:24" ht="18.75" x14ac:dyDescent="0.4">
      <c r="A4" s="43" t="s">
        <v>36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6" spans="1:24" ht="18" customHeight="1" x14ac:dyDescent="0.4">
      <c r="A6" s="5" t="s">
        <v>37</v>
      </c>
      <c r="B6" s="5"/>
      <c r="C6" s="5"/>
      <c r="D6" s="5"/>
      <c r="E6" s="5"/>
      <c r="F6" s="5"/>
      <c r="G6" s="5"/>
      <c r="H6" s="5" t="s">
        <v>10</v>
      </c>
      <c r="I6" s="5"/>
      <c r="J6" s="5"/>
      <c r="K6" s="6" t="s">
        <v>11</v>
      </c>
      <c r="L6" s="6"/>
      <c r="M6" s="6"/>
      <c r="N6" s="6"/>
      <c r="O6" s="5" t="s">
        <v>12</v>
      </c>
      <c r="P6" s="5"/>
      <c r="Q6" s="5"/>
      <c r="R6" s="5"/>
      <c r="S6" s="5"/>
    </row>
    <row r="7" spans="1:24" ht="26.25" customHeight="1" x14ac:dyDescent="0.4">
      <c r="A7" s="7" t="s">
        <v>38</v>
      </c>
      <c r="B7" s="9" t="s">
        <v>39</v>
      </c>
      <c r="C7" s="10" t="s">
        <v>40</v>
      </c>
      <c r="D7" s="8" t="s">
        <v>41</v>
      </c>
      <c r="E7" s="9" t="s">
        <v>42</v>
      </c>
      <c r="F7" s="10" t="s">
        <v>43</v>
      </c>
      <c r="G7" s="10" t="s">
        <v>44</v>
      </c>
      <c r="H7" s="8" t="s">
        <v>14</v>
      </c>
      <c r="I7" s="8" t="s">
        <v>15</v>
      </c>
      <c r="J7" s="8" t="s">
        <v>16</v>
      </c>
      <c r="K7" s="10" t="s">
        <v>17</v>
      </c>
      <c r="L7" s="10"/>
      <c r="M7" s="10" t="s">
        <v>18</v>
      </c>
      <c r="N7" s="10"/>
      <c r="O7" s="8" t="s">
        <v>14</v>
      </c>
      <c r="P7" s="8" t="s">
        <v>45</v>
      </c>
      <c r="Q7" s="8" t="s">
        <v>15</v>
      </c>
      <c r="R7" s="8" t="s">
        <v>16</v>
      </c>
      <c r="S7" s="8" t="s">
        <v>46</v>
      </c>
    </row>
    <row r="8" spans="1:24" s="58" customFormat="1" ht="40.5" customHeight="1" x14ac:dyDescent="0.45">
      <c r="A8" s="5"/>
      <c r="B8" s="6"/>
      <c r="C8" s="6"/>
      <c r="D8" s="5"/>
      <c r="E8" s="6"/>
      <c r="F8" s="6"/>
      <c r="G8" s="6"/>
      <c r="H8" s="5"/>
      <c r="I8" s="5"/>
      <c r="J8" s="5"/>
      <c r="K8" s="11" t="s">
        <v>14</v>
      </c>
      <c r="L8" s="11" t="s">
        <v>21</v>
      </c>
      <c r="M8" s="11" t="s">
        <v>14</v>
      </c>
      <c r="N8" s="11" t="s">
        <v>22</v>
      </c>
      <c r="O8" s="5"/>
      <c r="P8" s="5"/>
      <c r="Q8" s="5"/>
      <c r="R8" s="5"/>
      <c r="S8" s="5"/>
    </row>
    <row r="9" spans="1:24" ht="23.1" customHeight="1" x14ac:dyDescent="0.4">
      <c r="A9" s="80" t="s">
        <v>47</v>
      </c>
      <c r="B9" s="92" t="s">
        <v>48</v>
      </c>
      <c r="C9" s="92" t="s">
        <v>48</v>
      </c>
      <c r="D9" s="93" t="s">
        <v>49</v>
      </c>
      <c r="E9" s="93" t="s">
        <v>50</v>
      </c>
      <c r="F9" s="84">
        <v>1000000</v>
      </c>
      <c r="G9" s="94">
        <v>0.23</v>
      </c>
      <c r="H9" s="84">
        <v>25000</v>
      </c>
      <c r="I9" s="84">
        <v>25003625000</v>
      </c>
      <c r="J9" s="84">
        <v>26996085000</v>
      </c>
      <c r="K9" s="84">
        <v>0</v>
      </c>
      <c r="L9" s="84">
        <v>0</v>
      </c>
      <c r="M9" s="84">
        <v>0</v>
      </c>
      <c r="N9" s="84">
        <v>0</v>
      </c>
      <c r="O9" s="84">
        <v>25000</v>
      </c>
      <c r="P9" s="84">
        <v>1080000</v>
      </c>
      <c r="Q9" s="84">
        <v>25003625000</v>
      </c>
      <c r="R9" s="84">
        <v>26996085000</v>
      </c>
      <c r="S9" s="90">
        <f>R9/$X$3</f>
        <v>8.7461648171394384E-4</v>
      </c>
    </row>
    <row r="10" spans="1:24" ht="23.1" customHeight="1" x14ac:dyDescent="0.4">
      <c r="A10" s="82" t="s">
        <v>51</v>
      </c>
      <c r="B10" s="95" t="s">
        <v>48</v>
      </c>
      <c r="C10" s="95" t="s">
        <v>48</v>
      </c>
      <c r="D10" s="96" t="s">
        <v>49</v>
      </c>
      <c r="E10" s="96" t="s">
        <v>50</v>
      </c>
      <c r="F10" s="85">
        <v>1000000</v>
      </c>
      <c r="G10" s="97">
        <v>0.23</v>
      </c>
      <c r="H10" s="85">
        <v>50000</v>
      </c>
      <c r="I10" s="85">
        <v>50007250000</v>
      </c>
      <c r="J10" s="85">
        <v>51487533225</v>
      </c>
      <c r="K10" s="85">
        <v>0</v>
      </c>
      <c r="L10" s="85">
        <v>0</v>
      </c>
      <c r="M10" s="85">
        <v>0</v>
      </c>
      <c r="N10" s="85">
        <v>0</v>
      </c>
      <c r="O10" s="85">
        <v>50000</v>
      </c>
      <c r="P10" s="85">
        <v>1029900</v>
      </c>
      <c r="Q10" s="85">
        <v>50007250000</v>
      </c>
      <c r="R10" s="85">
        <v>51487533225</v>
      </c>
      <c r="S10" s="90">
        <f t="shared" ref="S10:S22" si="0">R10/$X$3</f>
        <v>1.6680879898466495E-3</v>
      </c>
    </row>
    <row r="11" spans="1:24" ht="23.1" customHeight="1" x14ac:dyDescent="0.4">
      <c r="A11" s="82" t="s">
        <v>52</v>
      </c>
      <c r="B11" s="95" t="s">
        <v>48</v>
      </c>
      <c r="C11" s="95" t="s">
        <v>48</v>
      </c>
      <c r="D11" s="96" t="s">
        <v>53</v>
      </c>
      <c r="E11" s="96" t="s">
        <v>54</v>
      </c>
      <c r="F11" s="85">
        <v>1000000</v>
      </c>
      <c r="G11" s="97">
        <v>0.23</v>
      </c>
      <c r="H11" s="85">
        <v>120000</v>
      </c>
      <c r="I11" s="85">
        <v>120013000000</v>
      </c>
      <c r="J11" s="85">
        <v>129581208000</v>
      </c>
      <c r="K11" s="85">
        <v>0</v>
      </c>
      <c r="L11" s="85">
        <v>0</v>
      </c>
      <c r="M11" s="85">
        <v>0</v>
      </c>
      <c r="N11" s="85">
        <v>0</v>
      </c>
      <c r="O11" s="85">
        <v>120000</v>
      </c>
      <c r="P11" s="85">
        <v>1080000</v>
      </c>
      <c r="Q11" s="85">
        <v>120013000000</v>
      </c>
      <c r="R11" s="85">
        <v>129581208000</v>
      </c>
      <c r="S11" s="90">
        <f t="shared" si="0"/>
        <v>4.1981591122269299E-3</v>
      </c>
    </row>
    <row r="12" spans="1:24" ht="23.1" customHeight="1" x14ac:dyDescent="0.4">
      <c r="A12" s="82" t="s">
        <v>55</v>
      </c>
      <c r="B12" s="95" t="s">
        <v>48</v>
      </c>
      <c r="C12" s="95" t="s">
        <v>48</v>
      </c>
      <c r="D12" s="96" t="s">
        <v>56</v>
      </c>
      <c r="E12" s="96" t="s">
        <v>57</v>
      </c>
      <c r="F12" s="85">
        <v>1000000</v>
      </c>
      <c r="G12" s="97">
        <v>0.23</v>
      </c>
      <c r="H12" s="85">
        <v>200000</v>
      </c>
      <c r="I12" s="85">
        <v>200015000000</v>
      </c>
      <c r="J12" s="85">
        <v>213968970000</v>
      </c>
      <c r="K12" s="85">
        <v>0</v>
      </c>
      <c r="L12" s="85">
        <v>0</v>
      </c>
      <c r="M12" s="85">
        <v>0</v>
      </c>
      <c r="N12" s="85">
        <v>0</v>
      </c>
      <c r="O12" s="85">
        <v>200000</v>
      </c>
      <c r="P12" s="85">
        <v>1070000</v>
      </c>
      <c r="Q12" s="85">
        <v>200015000000</v>
      </c>
      <c r="R12" s="85">
        <v>213968970000</v>
      </c>
      <c r="S12" s="90">
        <f t="shared" si="0"/>
        <v>6.932145447658666E-3</v>
      </c>
    </row>
    <row r="13" spans="1:24" ht="23.1" customHeight="1" x14ac:dyDescent="0.4">
      <c r="A13" s="82" t="s">
        <v>58</v>
      </c>
      <c r="B13" s="95" t="s">
        <v>48</v>
      </c>
      <c r="C13" s="95" t="s">
        <v>48</v>
      </c>
      <c r="D13" s="96" t="s">
        <v>59</v>
      </c>
      <c r="E13" s="96" t="s">
        <v>60</v>
      </c>
      <c r="F13" s="85">
        <v>1000000</v>
      </c>
      <c r="G13" s="97">
        <v>0.23</v>
      </c>
      <c r="H13" s="85">
        <v>267933</v>
      </c>
      <c r="I13" s="85">
        <v>268783117752</v>
      </c>
      <c r="J13" s="85">
        <v>289727522919</v>
      </c>
      <c r="K13" s="85">
        <v>0</v>
      </c>
      <c r="L13" s="85">
        <v>0</v>
      </c>
      <c r="M13" s="85">
        <v>0</v>
      </c>
      <c r="N13" s="85">
        <v>0</v>
      </c>
      <c r="O13" s="85">
        <v>267933</v>
      </c>
      <c r="P13" s="85">
        <v>1081500</v>
      </c>
      <c r="Q13" s="85">
        <v>268783117752</v>
      </c>
      <c r="R13" s="85">
        <v>289727522919</v>
      </c>
      <c r="S13" s="90">
        <f t="shared" si="0"/>
        <v>9.3865635239743766E-3</v>
      </c>
    </row>
    <row r="14" spans="1:24" ht="23.1" customHeight="1" x14ac:dyDescent="0.4">
      <c r="A14" s="82" t="s">
        <v>61</v>
      </c>
      <c r="B14" s="95" t="s">
        <v>48</v>
      </c>
      <c r="C14" s="95" t="s">
        <v>48</v>
      </c>
      <c r="D14" s="96" t="s">
        <v>62</v>
      </c>
      <c r="E14" s="96" t="s">
        <v>63</v>
      </c>
      <c r="F14" s="85">
        <v>1000000</v>
      </c>
      <c r="G14" s="97">
        <v>0.23</v>
      </c>
      <c r="H14" s="85">
        <v>60000</v>
      </c>
      <c r="I14" s="85">
        <v>60841820785</v>
      </c>
      <c r="J14" s="85">
        <v>64880590950</v>
      </c>
      <c r="K14" s="85">
        <v>0</v>
      </c>
      <c r="L14" s="85">
        <v>0</v>
      </c>
      <c r="M14" s="85">
        <v>0</v>
      </c>
      <c r="N14" s="85">
        <v>0</v>
      </c>
      <c r="O14" s="85">
        <v>60000</v>
      </c>
      <c r="P14" s="85">
        <v>1081500</v>
      </c>
      <c r="Q14" s="85">
        <v>60841820785</v>
      </c>
      <c r="R14" s="85">
        <v>64880590950</v>
      </c>
      <c r="S14" s="90">
        <f t="shared" si="0"/>
        <v>2.101994944385845E-3</v>
      </c>
    </row>
    <row r="15" spans="1:24" ht="23.1" customHeight="1" x14ac:dyDescent="0.4">
      <c r="A15" s="82" t="s">
        <v>64</v>
      </c>
      <c r="B15" s="95" t="s">
        <v>48</v>
      </c>
      <c r="C15" s="95" t="s">
        <v>48</v>
      </c>
      <c r="D15" s="96" t="s">
        <v>65</v>
      </c>
      <c r="E15" s="96" t="s">
        <v>66</v>
      </c>
      <c r="F15" s="85">
        <v>1000000</v>
      </c>
      <c r="G15" s="97">
        <v>0.26</v>
      </c>
      <c r="H15" s="85">
        <v>100000</v>
      </c>
      <c r="I15" s="85">
        <v>100004500000</v>
      </c>
      <c r="J15" s="85">
        <v>106984485000</v>
      </c>
      <c r="K15" s="85">
        <v>0</v>
      </c>
      <c r="L15" s="85">
        <v>0</v>
      </c>
      <c r="M15" s="85">
        <v>0</v>
      </c>
      <c r="N15" s="85">
        <v>0</v>
      </c>
      <c r="O15" s="85">
        <v>100000</v>
      </c>
      <c r="P15" s="85">
        <v>1070000</v>
      </c>
      <c r="Q15" s="85">
        <v>100004500000</v>
      </c>
      <c r="R15" s="85">
        <v>106984485000</v>
      </c>
      <c r="S15" s="90">
        <f t="shared" si="0"/>
        <v>3.466072723829333E-3</v>
      </c>
    </row>
    <row r="16" spans="1:24" ht="23.1" customHeight="1" x14ac:dyDescent="0.4">
      <c r="A16" s="82" t="s">
        <v>67</v>
      </c>
      <c r="B16" s="95" t="s">
        <v>48</v>
      </c>
      <c r="C16" s="95" t="s">
        <v>48</v>
      </c>
      <c r="D16" s="96" t="s">
        <v>68</v>
      </c>
      <c r="E16" s="96" t="s">
        <v>69</v>
      </c>
      <c r="F16" s="85">
        <v>1000000</v>
      </c>
      <c r="G16" s="97">
        <v>0.23</v>
      </c>
      <c r="H16" s="85">
        <v>160000</v>
      </c>
      <c r="I16" s="85">
        <v>160014000000</v>
      </c>
      <c r="J16" s="85">
        <v>172774944000</v>
      </c>
      <c r="K16" s="85">
        <v>0</v>
      </c>
      <c r="L16" s="85">
        <v>0</v>
      </c>
      <c r="M16" s="85">
        <v>0</v>
      </c>
      <c r="N16" s="85">
        <v>0</v>
      </c>
      <c r="O16" s="85">
        <v>160000</v>
      </c>
      <c r="P16" s="85">
        <v>1080000</v>
      </c>
      <c r="Q16" s="85">
        <v>160014000000</v>
      </c>
      <c r="R16" s="85">
        <v>172774944000</v>
      </c>
      <c r="S16" s="90">
        <f t="shared" si="0"/>
        <v>5.5975454829692408E-3</v>
      </c>
    </row>
    <row r="17" spans="1:19" ht="23.1" customHeight="1" x14ac:dyDescent="0.4">
      <c r="A17" s="82" t="s">
        <v>70</v>
      </c>
      <c r="B17" s="95" t="s">
        <v>48</v>
      </c>
      <c r="C17" s="95" t="s">
        <v>48</v>
      </c>
      <c r="D17" s="96" t="s">
        <v>71</v>
      </c>
      <c r="E17" s="96" t="s">
        <v>72</v>
      </c>
      <c r="F17" s="85">
        <v>1000000</v>
      </c>
      <c r="G17" s="97">
        <v>0.23</v>
      </c>
      <c r="H17" s="85">
        <v>50000</v>
      </c>
      <c r="I17" s="85">
        <v>50007250000</v>
      </c>
      <c r="J17" s="85">
        <v>50000000000</v>
      </c>
      <c r="K17" s="85">
        <v>0</v>
      </c>
      <c r="L17" s="85">
        <v>0</v>
      </c>
      <c r="M17" s="85">
        <v>0</v>
      </c>
      <c r="N17" s="85">
        <v>0</v>
      </c>
      <c r="O17" s="85">
        <v>50000</v>
      </c>
      <c r="P17" s="85">
        <v>1000145</v>
      </c>
      <c r="Q17" s="85">
        <v>50007250000</v>
      </c>
      <c r="R17" s="85">
        <v>50000000000</v>
      </c>
      <c r="S17" s="90">
        <f t="shared" si="0"/>
        <v>1.619895036102353E-3</v>
      </c>
    </row>
    <row r="18" spans="1:19" ht="23.1" customHeight="1" x14ac:dyDescent="0.4">
      <c r="A18" s="82" t="s">
        <v>73</v>
      </c>
      <c r="B18" s="95" t="s">
        <v>48</v>
      </c>
      <c r="C18" s="95" t="s">
        <v>48</v>
      </c>
      <c r="D18" s="96" t="s">
        <v>74</v>
      </c>
      <c r="E18" s="96" t="s">
        <v>75</v>
      </c>
      <c r="F18" s="85">
        <v>1000000</v>
      </c>
      <c r="G18" s="97">
        <v>0.23</v>
      </c>
      <c r="H18" s="85">
        <v>40000</v>
      </c>
      <c r="I18" s="85">
        <v>40005800000</v>
      </c>
      <c r="J18" s="85">
        <v>39994200000</v>
      </c>
      <c r="K18" s="85">
        <v>0</v>
      </c>
      <c r="L18" s="85">
        <v>0</v>
      </c>
      <c r="M18" s="85">
        <v>0</v>
      </c>
      <c r="N18" s="85">
        <v>0</v>
      </c>
      <c r="O18" s="85">
        <v>40000</v>
      </c>
      <c r="P18" s="85">
        <v>1000000</v>
      </c>
      <c r="Q18" s="85">
        <v>40005800000</v>
      </c>
      <c r="R18" s="85">
        <v>39994200000</v>
      </c>
      <c r="S18" s="90">
        <f t="shared" si="0"/>
        <v>1.2957281210576946E-3</v>
      </c>
    </row>
    <row r="19" spans="1:19" ht="23.1" customHeight="1" x14ac:dyDescent="0.4">
      <c r="A19" s="82" t="s">
        <v>76</v>
      </c>
      <c r="B19" s="95" t="s">
        <v>48</v>
      </c>
      <c r="C19" s="95" t="s">
        <v>48</v>
      </c>
      <c r="D19" s="96" t="s">
        <v>77</v>
      </c>
      <c r="E19" s="96" t="s">
        <v>78</v>
      </c>
      <c r="F19" s="85">
        <v>1000000</v>
      </c>
      <c r="G19" s="97">
        <v>0.23</v>
      </c>
      <c r="H19" s="85">
        <v>30000</v>
      </c>
      <c r="I19" s="85">
        <v>30004350000</v>
      </c>
      <c r="J19" s="85">
        <v>29995650000</v>
      </c>
      <c r="K19" s="85">
        <v>0</v>
      </c>
      <c r="L19" s="85">
        <v>0</v>
      </c>
      <c r="M19" s="85">
        <v>0</v>
      </c>
      <c r="N19" s="85">
        <v>0</v>
      </c>
      <c r="O19" s="85">
        <v>30000</v>
      </c>
      <c r="P19" s="85">
        <v>1000000</v>
      </c>
      <c r="Q19" s="85">
        <v>30004350000</v>
      </c>
      <c r="R19" s="85">
        <v>29995650000</v>
      </c>
      <c r="S19" s="90">
        <f t="shared" si="0"/>
        <v>9.7179609079327094E-4</v>
      </c>
    </row>
    <row r="20" spans="1:19" ht="23.1" customHeight="1" x14ac:dyDescent="0.4">
      <c r="A20" s="82" t="s">
        <v>79</v>
      </c>
      <c r="B20" s="95" t="s">
        <v>48</v>
      </c>
      <c r="C20" s="95" t="s">
        <v>48</v>
      </c>
      <c r="D20" s="96" t="s">
        <v>80</v>
      </c>
      <c r="E20" s="96" t="s">
        <v>81</v>
      </c>
      <c r="F20" s="85">
        <v>1000000</v>
      </c>
      <c r="G20" s="97">
        <v>0.23</v>
      </c>
      <c r="H20" s="85">
        <v>280000</v>
      </c>
      <c r="I20" s="85">
        <v>280015400000</v>
      </c>
      <c r="J20" s="85">
        <v>279959400000</v>
      </c>
      <c r="K20" s="85">
        <v>0</v>
      </c>
      <c r="L20" s="85">
        <v>0</v>
      </c>
      <c r="M20" s="85">
        <v>0</v>
      </c>
      <c r="N20" s="85">
        <v>0</v>
      </c>
      <c r="O20" s="85">
        <v>280000</v>
      </c>
      <c r="P20" s="85">
        <v>1000000</v>
      </c>
      <c r="Q20" s="85">
        <v>280015400000</v>
      </c>
      <c r="R20" s="85">
        <v>279959400000</v>
      </c>
      <c r="S20" s="90">
        <f t="shared" si="0"/>
        <v>9.0700968474038621E-3</v>
      </c>
    </row>
    <row r="21" spans="1:19" ht="23.1" customHeight="1" x14ac:dyDescent="0.4">
      <c r="A21" s="82" t="s">
        <v>82</v>
      </c>
      <c r="B21" s="95" t="s">
        <v>48</v>
      </c>
      <c r="C21" s="95" t="s">
        <v>48</v>
      </c>
      <c r="D21" s="96" t="s">
        <v>83</v>
      </c>
      <c r="E21" s="96" t="s">
        <v>84</v>
      </c>
      <c r="F21" s="85">
        <v>1000000</v>
      </c>
      <c r="G21" s="97">
        <v>0.23</v>
      </c>
      <c r="H21" s="85">
        <v>196000</v>
      </c>
      <c r="I21" s="85">
        <v>196024900000</v>
      </c>
      <c r="J21" s="85">
        <v>195971580000</v>
      </c>
      <c r="K21" s="85">
        <v>0</v>
      </c>
      <c r="L21" s="85">
        <v>0</v>
      </c>
      <c r="M21" s="85">
        <v>0</v>
      </c>
      <c r="N21" s="85">
        <v>0</v>
      </c>
      <c r="O21" s="85">
        <v>196000</v>
      </c>
      <c r="P21" s="85">
        <v>1000000</v>
      </c>
      <c r="Q21" s="85">
        <v>196024900000</v>
      </c>
      <c r="R21" s="85">
        <v>195971580000</v>
      </c>
      <c r="S21" s="90">
        <f t="shared" si="0"/>
        <v>6.3490677931827035E-3</v>
      </c>
    </row>
    <row r="22" spans="1:19" ht="23.1" customHeight="1" x14ac:dyDescent="0.4">
      <c r="A22" s="82" t="s">
        <v>85</v>
      </c>
      <c r="B22" s="95" t="s">
        <v>48</v>
      </c>
      <c r="C22" s="95" t="s">
        <v>48</v>
      </c>
      <c r="D22" s="96" t="s">
        <v>86</v>
      </c>
      <c r="E22" s="96" t="s">
        <v>87</v>
      </c>
      <c r="F22" s="85">
        <v>1000000</v>
      </c>
      <c r="G22" s="97">
        <v>0.26</v>
      </c>
      <c r="H22" s="85">
        <v>300000</v>
      </c>
      <c r="I22" s="85">
        <v>300037499994</v>
      </c>
      <c r="J22" s="85">
        <v>299956500000</v>
      </c>
      <c r="K22" s="85">
        <v>0</v>
      </c>
      <c r="L22" s="85">
        <v>0</v>
      </c>
      <c r="M22" s="85">
        <v>0</v>
      </c>
      <c r="N22" s="85">
        <v>0</v>
      </c>
      <c r="O22" s="85">
        <v>300000</v>
      </c>
      <c r="P22" s="85">
        <v>1000000</v>
      </c>
      <c r="Q22" s="85">
        <v>300037499994</v>
      </c>
      <c r="R22" s="85">
        <v>299956500000</v>
      </c>
      <c r="S22" s="90">
        <f t="shared" si="0"/>
        <v>9.7179609079327094E-3</v>
      </c>
    </row>
    <row r="23" spans="1:19" ht="23.1" customHeight="1" x14ac:dyDescent="0.4">
      <c r="A23" s="98" t="s">
        <v>33</v>
      </c>
      <c r="B23" s="98"/>
      <c r="C23" s="98"/>
      <c r="D23" s="99"/>
      <c r="E23" s="99"/>
      <c r="F23" s="100"/>
      <c r="G23" s="101"/>
      <c r="H23" s="100"/>
      <c r="I23" s="100">
        <f>SUM(I9:I22)</f>
        <v>1880777513531</v>
      </c>
      <c r="J23" s="100">
        <f>SUM(J9:J22)</f>
        <v>1952278669094</v>
      </c>
      <c r="K23" s="100"/>
      <c r="L23" s="100">
        <v>0</v>
      </c>
      <c r="M23" s="100"/>
      <c r="N23" s="100">
        <v>0</v>
      </c>
      <c r="O23" s="100"/>
      <c r="P23" s="100"/>
      <c r="Q23" s="100">
        <f>SUM(Q9:Q22)</f>
        <v>1880777513531</v>
      </c>
      <c r="R23" s="100">
        <f>SUM(R9:R22)</f>
        <v>1952278669094</v>
      </c>
      <c r="S23" s="102">
        <v>7.12</v>
      </c>
    </row>
    <row r="24" spans="1:19" ht="23.1" customHeight="1" x14ac:dyDescent="0.4">
      <c r="A24" s="34" t="s">
        <v>34</v>
      </c>
      <c r="B24" s="34"/>
      <c r="C24" s="34"/>
      <c r="D24" s="59"/>
      <c r="E24" s="59"/>
      <c r="F24" s="35"/>
      <c r="G24" s="35"/>
      <c r="H24" s="49"/>
      <c r="I24" s="35"/>
      <c r="J24" s="35"/>
      <c r="K24" s="49"/>
      <c r="L24" s="35"/>
      <c r="M24" s="49"/>
      <c r="N24" s="35"/>
      <c r="O24" s="49"/>
      <c r="P24" s="35"/>
      <c r="Q24" s="35"/>
      <c r="R24" s="35"/>
      <c r="S24" s="35"/>
    </row>
  </sheetData>
  <mergeCells count="25">
    <mergeCell ref="A1:S1"/>
    <mergeCell ref="A2:S2"/>
    <mergeCell ref="A3:S3"/>
    <mergeCell ref="A4:S4"/>
    <mergeCell ref="K6:N6"/>
    <mergeCell ref="O6:S6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R7:R8"/>
    <mergeCell ref="S7:S8"/>
    <mergeCell ref="O7:O8"/>
    <mergeCell ref="Q7:Q8"/>
    <mergeCell ref="P7:P8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0BF3-5ECA-4BEC-83EE-E4D6CEE10D08}">
  <dimension ref="A1:R28"/>
  <sheetViews>
    <sheetView rightToLeft="1" topLeftCell="B1" zoomScaleNormal="100" zoomScaleSheetLayoutView="106" workbookViewId="0">
      <selection activeCell="R3" sqref="R3"/>
    </sheetView>
  </sheetViews>
  <sheetFormatPr defaultColWidth="9" defaultRowHeight="15.75" x14ac:dyDescent="0.4"/>
  <cols>
    <col min="1" max="1" width="31.28515625" style="15" customWidth="1"/>
    <col min="2" max="2" width="13" style="15" customWidth="1"/>
    <col min="3" max="4" width="17.28515625" style="15" customWidth="1"/>
    <col min="5" max="5" width="14.28515625" style="15" customWidth="1"/>
    <col min="6" max="6" width="19.28515625" style="15" customWidth="1"/>
    <col min="7" max="7" width="14.28515625" style="15" customWidth="1"/>
    <col min="8" max="8" width="19.28515625" style="15" customWidth="1"/>
    <col min="9" max="10" width="13" style="15" customWidth="1"/>
    <col min="11" max="12" width="17.28515625" style="15" customWidth="1"/>
    <col min="13" max="13" width="13" style="15" customWidth="1"/>
    <col min="14" max="14" width="9" style="2" customWidth="1"/>
    <col min="15" max="17" width="9" style="2"/>
    <col min="18" max="18" width="14.85546875" style="2" bestFit="1" customWidth="1"/>
    <col min="19" max="16384" width="9" style="2"/>
  </cols>
  <sheetData>
    <row r="1" spans="1:18" x14ac:dyDescent="0.4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x14ac:dyDescent="0.4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x14ac:dyDescent="0.4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R3" s="113">
        <f>اوراق!X3</f>
        <v>30866197429869</v>
      </c>
    </row>
    <row r="4" spans="1:18" x14ac:dyDescent="0.4">
      <c r="A4" s="3" t="s">
        <v>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8" x14ac:dyDescent="0.4">
      <c r="A5" s="3" t="s">
        <v>88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8" ht="18.75" customHeight="1" x14ac:dyDescent="0.4">
      <c r="A7" s="4"/>
      <c r="B7" s="5" t="s">
        <v>10</v>
      </c>
      <c r="C7" s="5"/>
      <c r="D7" s="5"/>
      <c r="E7" s="6" t="s">
        <v>11</v>
      </c>
      <c r="F7" s="6"/>
      <c r="G7" s="6"/>
      <c r="H7" s="6"/>
      <c r="I7" s="5" t="s">
        <v>12</v>
      </c>
      <c r="J7" s="5"/>
      <c r="K7" s="5"/>
      <c r="L7" s="5"/>
      <c r="M7" s="5"/>
    </row>
    <row r="8" spans="1:18" ht="17.25" customHeight="1" x14ac:dyDescent="0.4">
      <c r="A8" s="7" t="s">
        <v>13</v>
      </c>
      <c r="B8" s="7" t="s">
        <v>89</v>
      </c>
      <c r="C8" s="7" t="s">
        <v>15</v>
      </c>
      <c r="D8" s="8" t="s">
        <v>16</v>
      </c>
      <c r="E8" s="9" t="s">
        <v>90</v>
      </c>
      <c r="F8" s="9"/>
      <c r="G8" s="10" t="s">
        <v>91</v>
      </c>
      <c r="H8" s="10"/>
      <c r="I8" s="8" t="s">
        <v>14</v>
      </c>
      <c r="J8" s="8" t="s">
        <v>92</v>
      </c>
      <c r="K8" s="8" t="s">
        <v>15</v>
      </c>
      <c r="L8" s="8" t="s">
        <v>16</v>
      </c>
      <c r="M8" s="8" t="s">
        <v>20</v>
      </c>
    </row>
    <row r="9" spans="1:18" ht="20.25" customHeight="1" x14ac:dyDescent="0.4">
      <c r="A9" s="5"/>
      <c r="B9" s="5"/>
      <c r="C9" s="5"/>
      <c r="D9" s="5"/>
      <c r="E9" s="11" t="s">
        <v>14</v>
      </c>
      <c r="F9" s="11" t="s">
        <v>15</v>
      </c>
      <c r="G9" s="11" t="s">
        <v>14</v>
      </c>
      <c r="H9" s="11" t="s">
        <v>22</v>
      </c>
      <c r="I9" s="5"/>
      <c r="J9" s="5"/>
      <c r="K9" s="5"/>
      <c r="L9" s="5"/>
      <c r="M9" s="5"/>
    </row>
    <row r="10" spans="1:18" ht="23.1" customHeight="1" x14ac:dyDescent="0.4">
      <c r="A10" s="103" t="s">
        <v>93</v>
      </c>
      <c r="B10" s="84">
        <v>112411888</v>
      </c>
      <c r="C10" s="84">
        <v>2446647411715</v>
      </c>
      <c r="D10" s="84">
        <v>2518558584748</v>
      </c>
      <c r="E10" s="84">
        <v>8595094</v>
      </c>
      <c r="F10" s="84">
        <v>196604803024</v>
      </c>
      <c r="G10" s="84">
        <v>68399256</v>
      </c>
      <c r="H10" s="84">
        <v>1556851399224</v>
      </c>
      <c r="I10" s="84">
        <v>52607726</v>
      </c>
      <c r="J10" s="84">
        <v>23015</v>
      </c>
      <c r="K10" s="84">
        <v>1153793233261</v>
      </c>
      <c r="L10" s="84">
        <v>1210320343696</v>
      </c>
      <c r="M10" s="89">
        <f>L10/$R$3</f>
        <v>3.9211838336936887E-2</v>
      </c>
    </row>
    <row r="11" spans="1:18" ht="23.1" customHeight="1" x14ac:dyDescent="0.4">
      <c r="A11" s="104" t="s">
        <v>94</v>
      </c>
      <c r="B11" s="85">
        <v>2</v>
      </c>
      <c r="C11" s="85">
        <v>188198</v>
      </c>
      <c r="D11" s="85">
        <v>189162</v>
      </c>
      <c r="E11" s="85">
        <v>1286271307</v>
      </c>
      <c r="F11" s="85">
        <v>123745109012760.02</v>
      </c>
      <c r="G11" s="85">
        <v>1249938396</v>
      </c>
      <c r="H11" s="85">
        <v>120270352810843.02</v>
      </c>
      <c r="I11" s="85">
        <v>36332913</v>
      </c>
      <c r="J11" s="85">
        <v>97247</v>
      </c>
      <c r="K11" s="85">
        <v>3531158895731</v>
      </c>
      <c r="L11" s="85">
        <v>3533006212089</v>
      </c>
      <c r="M11" s="89">
        <f t="shared" ref="M11:M25" si="0">L11/$R$3</f>
        <v>0.11446198450963496</v>
      </c>
    </row>
    <row r="12" spans="1:18" ht="23.1" customHeight="1" x14ac:dyDescent="0.4">
      <c r="A12" s="104" t="s">
        <v>95</v>
      </c>
      <c r="B12" s="85">
        <v>1730540</v>
      </c>
      <c r="C12" s="85">
        <v>1475526838810</v>
      </c>
      <c r="D12" s="85">
        <v>1466268061912</v>
      </c>
      <c r="E12" s="85">
        <v>12041752</v>
      </c>
      <c r="F12" s="85">
        <v>9993047389507</v>
      </c>
      <c r="G12" s="85">
        <v>12040825</v>
      </c>
      <c r="H12" s="85">
        <v>10073354647980</v>
      </c>
      <c r="I12" s="85">
        <v>1731467</v>
      </c>
      <c r="J12" s="85">
        <v>820074</v>
      </c>
      <c r="K12" s="85">
        <v>1426175918308</v>
      </c>
      <c r="L12" s="85">
        <v>1419079109920</v>
      </c>
      <c r="M12" s="89">
        <f t="shared" si="0"/>
        <v>4.597518411991907E-2</v>
      </c>
    </row>
    <row r="13" spans="1:18" ht="23.1" customHeight="1" x14ac:dyDescent="0.4">
      <c r="A13" s="104" t="s">
        <v>96</v>
      </c>
      <c r="B13" s="85">
        <v>4183109</v>
      </c>
      <c r="C13" s="85">
        <v>308604198174</v>
      </c>
      <c r="D13" s="85">
        <v>323632337613</v>
      </c>
      <c r="E13" s="85">
        <v>0</v>
      </c>
      <c r="F13" s="85">
        <v>0</v>
      </c>
      <c r="G13" s="85">
        <v>0</v>
      </c>
      <c r="H13" s="85">
        <v>0</v>
      </c>
      <c r="I13" s="85">
        <v>4183109</v>
      </c>
      <c r="J13" s="85">
        <v>79486</v>
      </c>
      <c r="K13" s="85">
        <v>308604198174</v>
      </c>
      <c r="L13" s="85">
        <v>332375993121</v>
      </c>
      <c r="M13" s="89">
        <f t="shared" si="0"/>
        <v>1.0768284427525955E-2</v>
      </c>
    </row>
    <row r="14" spans="1:18" ht="23.1" customHeight="1" x14ac:dyDescent="0.4">
      <c r="A14" s="104" t="s">
        <v>97</v>
      </c>
      <c r="B14" s="85">
        <v>0</v>
      </c>
      <c r="C14" s="85">
        <v>0</v>
      </c>
      <c r="D14" s="85">
        <v>0</v>
      </c>
      <c r="E14" s="85">
        <v>136993</v>
      </c>
      <c r="F14" s="85">
        <v>66081840223</v>
      </c>
      <c r="G14" s="85">
        <v>136993</v>
      </c>
      <c r="H14" s="85">
        <v>65752575256</v>
      </c>
      <c r="I14" s="85">
        <v>0</v>
      </c>
      <c r="J14" s="85">
        <v>0</v>
      </c>
      <c r="K14" s="85">
        <v>0</v>
      </c>
      <c r="L14" s="85">
        <v>0</v>
      </c>
      <c r="M14" s="89">
        <f t="shared" si="0"/>
        <v>0</v>
      </c>
    </row>
    <row r="15" spans="1:18" ht="23.1" customHeight="1" x14ac:dyDescent="0.4">
      <c r="A15" s="104" t="s">
        <v>98</v>
      </c>
      <c r="B15" s="85">
        <v>890251</v>
      </c>
      <c r="C15" s="85">
        <v>83135340497</v>
      </c>
      <c r="D15" s="85">
        <v>80100860917</v>
      </c>
      <c r="E15" s="85">
        <v>0</v>
      </c>
      <c r="F15" s="85">
        <v>0</v>
      </c>
      <c r="G15" s="85">
        <v>0</v>
      </c>
      <c r="H15" s="85">
        <v>0</v>
      </c>
      <c r="I15" s="85">
        <v>890251</v>
      </c>
      <c r="J15" s="85">
        <v>90017</v>
      </c>
      <c r="K15" s="85">
        <v>83135340497</v>
      </c>
      <c r="L15" s="85">
        <v>80100860917</v>
      </c>
      <c r="M15" s="89">
        <f t="shared" si="0"/>
        <v>2.5950997397394654E-3</v>
      </c>
    </row>
    <row r="16" spans="1:18" ht="23.1" customHeight="1" x14ac:dyDescent="0.4">
      <c r="A16" s="104" t="s">
        <v>99</v>
      </c>
      <c r="B16" s="85">
        <v>80000000</v>
      </c>
      <c r="C16" s="85">
        <v>2508698747576</v>
      </c>
      <c r="D16" s="85">
        <v>2507315086500</v>
      </c>
      <c r="E16" s="85">
        <v>0</v>
      </c>
      <c r="F16" s="85">
        <v>0</v>
      </c>
      <c r="G16" s="85">
        <v>80000000</v>
      </c>
      <c r="H16" s="85">
        <v>2516873455653</v>
      </c>
      <c r="I16" s="85">
        <v>0</v>
      </c>
      <c r="J16" s="85">
        <v>0</v>
      </c>
      <c r="K16" s="85">
        <v>0</v>
      </c>
      <c r="L16" s="85">
        <v>0</v>
      </c>
      <c r="M16" s="89">
        <f t="shared" si="0"/>
        <v>0</v>
      </c>
    </row>
    <row r="17" spans="1:13" ht="23.1" customHeight="1" x14ac:dyDescent="0.4">
      <c r="A17" s="104" t="s">
        <v>100</v>
      </c>
      <c r="B17" s="85">
        <v>16573354</v>
      </c>
      <c r="C17" s="85">
        <v>351666573219</v>
      </c>
      <c r="D17" s="85">
        <v>351235778645</v>
      </c>
      <c r="E17" s="85">
        <v>0</v>
      </c>
      <c r="F17" s="85">
        <v>0</v>
      </c>
      <c r="G17" s="85">
        <v>0</v>
      </c>
      <c r="H17" s="85">
        <v>0</v>
      </c>
      <c r="I17" s="85">
        <v>16573354</v>
      </c>
      <c r="J17" s="85">
        <v>21202.553500154525</v>
      </c>
      <c r="K17" s="85">
        <v>351666573219</v>
      </c>
      <c r="L17" s="85">
        <v>351235778645</v>
      </c>
      <c r="M17" s="89">
        <f t="shared" si="0"/>
        <v>1.1379301886571607E-2</v>
      </c>
    </row>
    <row r="18" spans="1:13" ht="23.1" customHeight="1" x14ac:dyDescent="0.4">
      <c r="A18" s="104" t="s">
        <v>101</v>
      </c>
      <c r="B18" s="85">
        <v>2710009</v>
      </c>
      <c r="C18" s="85">
        <v>66186589086</v>
      </c>
      <c r="D18" s="85">
        <v>70995016796</v>
      </c>
      <c r="E18" s="85">
        <v>87250000</v>
      </c>
      <c r="F18" s="85">
        <v>2318255791254</v>
      </c>
      <c r="G18" s="85">
        <v>87250000</v>
      </c>
      <c r="H18" s="85">
        <v>2321204934909</v>
      </c>
      <c r="I18" s="85">
        <v>2710009</v>
      </c>
      <c r="J18" s="85">
        <v>26826</v>
      </c>
      <c r="K18" s="85">
        <v>66186589086</v>
      </c>
      <c r="L18" s="85">
        <v>72671893791</v>
      </c>
      <c r="M18" s="89">
        <f t="shared" si="0"/>
        <v>2.3544168003239662E-3</v>
      </c>
    </row>
    <row r="19" spans="1:13" ht="23.1" customHeight="1" x14ac:dyDescent="0.4">
      <c r="A19" s="104" t="s">
        <v>102</v>
      </c>
      <c r="B19" s="85">
        <v>0</v>
      </c>
      <c r="C19" s="85">
        <v>0</v>
      </c>
      <c r="D19" s="85">
        <v>0</v>
      </c>
      <c r="E19" s="85">
        <v>28585398</v>
      </c>
      <c r="F19" s="85">
        <v>699999987334</v>
      </c>
      <c r="G19" s="85">
        <v>8731</v>
      </c>
      <c r="H19" s="85">
        <v>214825590</v>
      </c>
      <c r="I19" s="85">
        <v>28576667</v>
      </c>
      <c r="J19" s="85">
        <v>24643</v>
      </c>
      <c r="K19" s="85">
        <v>699786182373</v>
      </c>
      <c r="L19" s="85">
        <v>703955125685</v>
      </c>
      <c r="M19" s="89">
        <f t="shared" si="0"/>
        <v>2.2806668274718792E-2</v>
      </c>
    </row>
    <row r="20" spans="1:13" ht="23.1" customHeight="1" x14ac:dyDescent="0.4">
      <c r="A20" s="104" t="s">
        <v>103</v>
      </c>
      <c r="B20" s="85">
        <v>63955187</v>
      </c>
      <c r="C20" s="85">
        <v>1128978842782</v>
      </c>
      <c r="D20" s="85">
        <v>1173272787892</v>
      </c>
      <c r="E20" s="85">
        <v>26000000</v>
      </c>
      <c r="F20" s="85">
        <v>489760532436</v>
      </c>
      <c r="G20" s="85">
        <v>0</v>
      </c>
      <c r="H20" s="85">
        <v>0</v>
      </c>
      <c r="I20" s="85">
        <v>89955187</v>
      </c>
      <c r="J20" s="85">
        <v>18853</v>
      </c>
      <c r="K20" s="85">
        <v>1618739375218</v>
      </c>
      <c r="L20" s="85">
        <v>1695299768130</v>
      </c>
      <c r="M20" s="89">
        <f t="shared" si="0"/>
        <v>5.4924153581985144E-2</v>
      </c>
    </row>
    <row r="21" spans="1:13" ht="23.1" customHeight="1" x14ac:dyDescent="0.4">
      <c r="A21" s="104" t="s">
        <v>104</v>
      </c>
      <c r="B21" s="85">
        <v>18320814</v>
      </c>
      <c r="C21" s="85">
        <v>227803488938</v>
      </c>
      <c r="D21" s="85">
        <v>224656356671</v>
      </c>
      <c r="E21" s="85">
        <v>0</v>
      </c>
      <c r="F21" s="85">
        <v>0</v>
      </c>
      <c r="G21" s="85">
        <v>0</v>
      </c>
      <c r="H21" s="85">
        <v>0</v>
      </c>
      <c r="I21" s="85">
        <v>18320814</v>
      </c>
      <c r="J21" s="85">
        <v>12268</v>
      </c>
      <c r="K21" s="85">
        <v>227803488938</v>
      </c>
      <c r="L21" s="85">
        <v>224656356671</v>
      </c>
      <c r="M21" s="89">
        <f t="shared" si="0"/>
        <v>7.2783943400038529E-3</v>
      </c>
    </row>
    <row r="22" spans="1:13" ht="23.1" customHeight="1" x14ac:dyDescent="0.4">
      <c r="A22" s="104" t="s">
        <v>105</v>
      </c>
      <c r="B22" s="85">
        <v>2692247</v>
      </c>
      <c r="C22" s="85">
        <v>45756028437</v>
      </c>
      <c r="D22" s="85">
        <v>46392987686</v>
      </c>
      <c r="E22" s="85">
        <v>0</v>
      </c>
      <c r="F22" s="85">
        <v>0</v>
      </c>
      <c r="G22" s="85">
        <v>0</v>
      </c>
      <c r="H22" s="85">
        <v>0</v>
      </c>
      <c r="I22" s="85">
        <v>2692247</v>
      </c>
      <c r="J22" s="85">
        <v>17240</v>
      </c>
      <c r="K22" s="85">
        <v>45756028437</v>
      </c>
      <c r="L22" s="85">
        <v>46392987686</v>
      </c>
      <c r="M22" s="89">
        <f t="shared" si="0"/>
        <v>1.5030354092501798E-3</v>
      </c>
    </row>
    <row r="23" spans="1:13" ht="23.1" customHeight="1" x14ac:dyDescent="0.4">
      <c r="A23" s="104" t="s">
        <v>106</v>
      </c>
      <c r="B23" s="85">
        <v>58794960</v>
      </c>
      <c r="C23" s="85">
        <v>857611987997</v>
      </c>
      <c r="D23" s="85">
        <v>894823178249</v>
      </c>
      <c r="E23" s="85">
        <v>3272330</v>
      </c>
      <c r="F23" s="85">
        <v>49999999086</v>
      </c>
      <c r="G23" s="85">
        <v>59160180</v>
      </c>
      <c r="H23" s="85">
        <v>922039255525</v>
      </c>
      <c r="I23" s="85">
        <v>2907110</v>
      </c>
      <c r="J23" s="85">
        <v>15667</v>
      </c>
      <c r="K23" s="85">
        <v>43467422472</v>
      </c>
      <c r="L23" s="85">
        <v>45528897406</v>
      </c>
      <c r="M23" s="89">
        <f t="shared" si="0"/>
        <v>1.4750406981438539E-3</v>
      </c>
    </row>
    <row r="24" spans="1:13" ht="23.1" customHeight="1" x14ac:dyDescent="0.4">
      <c r="A24" s="104" t="s">
        <v>107</v>
      </c>
      <c r="B24" s="85">
        <v>0</v>
      </c>
      <c r="C24" s="85">
        <v>0</v>
      </c>
      <c r="D24" s="85">
        <v>0</v>
      </c>
      <c r="E24" s="85">
        <v>89700000</v>
      </c>
      <c r="F24" s="85">
        <v>1086189922419</v>
      </c>
      <c r="G24" s="85">
        <v>89700000</v>
      </c>
      <c r="H24" s="85">
        <v>1089910238141</v>
      </c>
      <c r="I24" s="85">
        <v>0</v>
      </c>
      <c r="J24" s="85">
        <v>0</v>
      </c>
      <c r="K24" s="85">
        <v>0</v>
      </c>
      <c r="L24" s="85">
        <v>0</v>
      </c>
      <c r="M24" s="89">
        <f t="shared" si="0"/>
        <v>0</v>
      </c>
    </row>
    <row r="25" spans="1:13" ht="23.1" customHeight="1" x14ac:dyDescent="0.4">
      <c r="A25" s="104" t="s">
        <v>108</v>
      </c>
      <c r="B25" s="85">
        <v>9996313</v>
      </c>
      <c r="C25" s="85">
        <v>99999991356</v>
      </c>
      <c r="D25" s="85">
        <v>107320812474</v>
      </c>
      <c r="E25" s="85">
        <v>0</v>
      </c>
      <c r="F25" s="85">
        <v>0</v>
      </c>
      <c r="G25" s="85">
        <v>6067815</v>
      </c>
      <c r="H25" s="85">
        <v>66060204497</v>
      </c>
      <c r="I25" s="85">
        <v>3928498</v>
      </c>
      <c r="J25" s="85">
        <v>11058</v>
      </c>
      <c r="K25" s="85">
        <v>39299466317</v>
      </c>
      <c r="L25" s="85">
        <v>43425311896</v>
      </c>
      <c r="M25" s="89">
        <f t="shared" si="0"/>
        <v>1.4068889436305372E-3</v>
      </c>
    </row>
    <row r="26" spans="1:13" ht="23.1" customHeight="1" x14ac:dyDescent="0.4">
      <c r="A26" s="104" t="s">
        <v>109</v>
      </c>
      <c r="B26" s="85">
        <v>3015892</v>
      </c>
      <c r="C26" s="85">
        <v>24833069716</v>
      </c>
      <c r="D26" s="85">
        <v>25315810388</v>
      </c>
      <c r="E26" s="85">
        <v>0</v>
      </c>
      <c r="F26" s="85">
        <v>0</v>
      </c>
      <c r="G26" s="85">
        <v>0</v>
      </c>
      <c r="H26" s="85">
        <v>0</v>
      </c>
      <c r="I26" s="85">
        <v>3015892</v>
      </c>
      <c r="J26" s="85">
        <v>8398</v>
      </c>
      <c r="K26" s="85">
        <v>24833069716</v>
      </c>
      <c r="L26" s="85">
        <v>25315810388</v>
      </c>
      <c r="M26" s="89">
        <v>0.09</v>
      </c>
    </row>
    <row r="27" spans="1:13" ht="23.1" customHeight="1" x14ac:dyDescent="0.4">
      <c r="A27" s="105" t="s">
        <v>33</v>
      </c>
      <c r="B27" s="87"/>
      <c r="C27" s="87">
        <f>SUM(C10:C26)</f>
        <v>9625449296501</v>
      </c>
      <c r="D27" s="87">
        <f t="shared" ref="D27:M27" si="1">SUM(D10:D26)</f>
        <v>9789887849653</v>
      </c>
      <c r="E27" s="87"/>
      <c r="F27" s="87">
        <f t="shared" si="1"/>
        <v>138645049278043.02</v>
      </c>
      <c r="G27" s="87"/>
      <c r="H27" s="87">
        <f t="shared" si="1"/>
        <v>138882614347618.02</v>
      </c>
      <c r="I27" s="87"/>
      <c r="J27" s="87">
        <f t="shared" si="1"/>
        <v>1265994.5535001545</v>
      </c>
      <c r="K27" s="87">
        <f t="shared" si="1"/>
        <v>9620405781747</v>
      </c>
      <c r="L27" s="87">
        <f t="shared" si="1"/>
        <v>9783364450041</v>
      </c>
      <c r="M27" s="91">
        <f t="shared" si="1"/>
        <v>0.40614029106838434</v>
      </c>
    </row>
    <row r="28" spans="1:13" ht="23.1" customHeight="1" x14ac:dyDescent="0.4">
      <c r="A28" s="12" t="s">
        <v>34</v>
      </c>
      <c r="B28" s="13"/>
      <c r="C28" s="14"/>
      <c r="D28" s="14"/>
      <c r="E28" s="14"/>
      <c r="F28" s="14"/>
      <c r="G28" s="14"/>
      <c r="H28" s="14"/>
      <c r="I28" s="13"/>
      <c r="J28" s="14"/>
      <c r="K28" s="14"/>
      <c r="L28" s="14"/>
      <c r="M28" s="14"/>
    </row>
  </sheetData>
  <mergeCells count="19">
    <mergeCell ref="B7:D7"/>
    <mergeCell ref="E7:H7"/>
    <mergeCell ref="I7:M7"/>
    <mergeCell ref="A8:A9"/>
    <mergeCell ref="B8:B9"/>
    <mergeCell ref="C8:C9"/>
    <mergeCell ref="D8:D9"/>
    <mergeCell ref="E8:F8"/>
    <mergeCell ref="I8:I9"/>
    <mergeCell ref="J8:J9"/>
    <mergeCell ref="K8:K9"/>
    <mergeCell ref="L8:L9"/>
    <mergeCell ref="M8:M9"/>
    <mergeCell ref="G8:H8"/>
    <mergeCell ref="A1:M1"/>
    <mergeCell ref="A2:M2"/>
    <mergeCell ref="A3:M3"/>
    <mergeCell ref="A4:M4"/>
    <mergeCell ref="A5:M5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rightToLeft="1" zoomScaleNormal="100" zoomScaleSheetLayoutView="106" workbookViewId="0">
      <selection activeCell="I15" sqref="I15"/>
    </sheetView>
  </sheetViews>
  <sheetFormatPr defaultColWidth="9" defaultRowHeight="15.75" x14ac:dyDescent="0.4"/>
  <cols>
    <col min="1" max="1" width="14.140625" style="15" customWidth="1"/>
    <col min="2" max="2" width="15.85546875" style="15" customWidth="1"/>
    <col min="3" max="4" width="18.28515625" style="15" customWidth="1"/>
    <col min="5" max="5" width="15.85546875" style="15" customWidth="1"/>
    <col min="6" max="6" width="13" style="15" customWidth="1"/>
    <col min="7" max="7" width="13" style="2" customWidth="1"/>
    <col min="8" max="8" width="11.42578125" style="2" customWidth="1"/>
    <col min="9" max="9" width="9" style="2" customWidth="1"/>
    <col min="10" max="16384" width="9" style="2"/>
  </cols>
  <sheetData>
    <row r="1" spans="1:7" ht="21" x14ac:dyDescent="0.55000000000000004">
      <c r="A1" s="41" t="s">
        <v>1</v>
      </c>
      <c r="B1" s="41"/>
      <c r="C1" s="41"/>
      <c r="D1" s="41"/>
      <c r="E1" s="41"/>
      <c r="F1" s="41"/>
      <c r="G1" s="63"/>
    </row>
    <row r="2" spans="1:7" ht="21" x14ac:dyDescent="0.55000000000000004">
      <c r="A2" s="41" t="s">
        <v>6</v>
      </c>
      <c r="B2" s="41"/>
      <c r="C2" s="41"/>
      <c r="D2" s="41"/>
      <c r="E2" s="41"/>
      <c r="F2" s="41"/>
      <c r="G2" s="63"/>
    </row>
    <row r="3" spans="1:7" ht="21" x14ac:dyDescent="0.55000000000000004">
      <c r="A3" s="41" t="s">
        <v>7</v>
      </c>
      <c r="B3" s="41"/>
      <c r="C3" s="41"/>
      <c r="D3" s="41"/>
      <c r="E3" s="41"/>
      <c r="F3" s="41"/>
      <c r="G3" s="63"/>
    </row>
    <row r="4" spans="1:7" ht="18.75" x14ac:dyDescent="0.4">
      <c r="A4" s="43" t="s">
        <v>112</v>
      </c>
      <c r="B4" s="43"/>
      <c r="C4" s="43"/>
      <c r="D4" s="43"/>
      <c r="E4" s="43"/>
      <c r="F4" s="43"/>
      <c r="G4" s="43"/>
    </row>
    <row r="5" spans="1:7" ht="18" x14ac:dyDescent="0.4">
      <c r="A5" s="44"/>
      <c r="B5" s="64"/>
      <c r="C5" s="64"/>
      <c r="D5" s="64"/>
      <c r="E5" s="64"/>
      <c r="F5" s="64"/>
    </row>
    <row r="6" spans="1:7" ht="18.75" customHeight="1" x14ac:dyDescent="0.4">
      <c r="A6" s="4"/>
      <c r="B6" s="65" t="s">
        <v>10</v>
      </c>
      <c r="C6" s="6" t="s">
        <v>11</v>
      </c>
      <c r="D6" s="6"/>
      <c r="E6" s="66" t="s">
        <v>12</v>
      </c>
      <c r="F6" s="66"/>
    </row>
    <row r="7" spans="1:7" ht="31.9" customHeight="1" x14ac:dyDescent="0.4">
      <c r="A7" s="67" t="s">
        <v>113</v>
      </c>
      <c r="B7" s="68" t="s">
        <v>114</v>
      </c>
      <c r="C7" s="69" t="s">
        <v>115</v>
      </c>
      <c r="D7" s="69" t="s">
        <v>116</v>
      </c>
      <c r="E7" s="70" t="s">
        <v>114</v>
      </c>
      <c r="F7" s="70" t="s">
        <v>111</v>
      </c>
    </row>
    <row r="8" spans="1:7" ht="23.1" customHeight="1" x14ac:dyDescent="0.4">
      <c r="A8" s="80" t="s">
        <v>117</v>
      </c>
      <c r="B8" s="84">
        <v>10670893</v>
      </c>
      <c r="C8" s="84">
        <v>63</v>
      </c>
      <c r="D8" s="84">
        <v>0</v>
      </c>
      <c r="E8" s="84">
        <v>10670956</v>
      </c>
      <c r="F8" s="106">
        <f>E8/E13</f>
        <v>1.8377807859525034E-5</v>
      </c>
    </row>
    <row r="9" spans="1:7" ht="23.1" customHeight="1" x14ac:dyDescent="0.4">
      <c r="A9" s="82" t="s">
        <v>118</v>
      </c>
      <c r="B9" s="85">
        <v>387298246920</v>
      </c>
      <c r="C9" s="85">
        <v>91424544370394</v>
      </c>
      <c r="D9" s="85">
        <v>91753501956213</v>
      </c>
      <c r="E9" s="85">
        <v>58340661101</v>
      </c>
      <c r="F9" s="89">
        <f>E9/$E$13</f>
        <v>0.10047585803107466</v>
      </c>
    </row>
    <row r="10" spans="1:7" ht="23.1" customHeight="1" x14ac:dyDescent="0.4">
      <c r="A10" s="82" t="s">
        <v>119</v>
      </c>
      <c r="B10" s="85">
        <v>377346162223</v>
      </c>
      <c r="C10" s="85">
        <v>6218001775000</v>
      </c>
      <c r="D10" s="85">
        <v>6073064254490</v>
      </c>
      <c r="E10" s="85">
        <v>522283682733</v>
      </c>
      <c r="F10" s="89">
        <f t="shared" ref="F10:F12" si="0">E10/$E$13</f>
        <v>0.89949102680511539</v>
      </c>
    </row>
    <row r="11" spans="1:7" ht="23.1" customHeight="1" x14ac:dyDescent="0.4">
      <c r="A11" s="82" t="s">
        <v>120</v>
      </c>
      <c r="B11" s="85">
        <v>4488633</v>
      </c>
      <c r="C11" s="85">
        <v>17758</v>
      </c>
      <c r="D11" s="85">
        <v>0</v>
      </c>
      <c r="E11" s="85">
        <v>4506391</v>
      </c>
      <c r="F11" s="89">
        <f t="shared" si="0"/>
        <v>7.761027965806707E-6</v>
      </c>
    </row>
    <row r="12" spans="1:7" ht="23.1" customHeight="1" x14ac:dyDescent="0.4">
      <c r="A12" s="82" t="s">
        <v>121</v>
      </c>
      <c r="B12" s="85">
        <v>4034732</v>
      </c>
      <c r="C12" s="85">
        <v>16028</v>
      </c>
      <c r="D12" s="85">
        <v>0</v>
      </c>
      <c r="E12" s="85">
        <v>4050760</v>
      </c>
      <c r="F12" s="89">
        <f t="shared" si="0"/>
        <v>6.9763279845826023E-6</v>
      </c>
    </row>
    <row r="13" spans="1:7" ht="23.1" customHeight="1" x14ac:dyDescent="0.4">
      <c r="A13" s="98" t="s">
        <v>33</v>
      </c>
      <c r="B13" s="100">
        <f>SUM(B8:B12)</f>
        <v>764663603401</v>
      </c>
      <c r="C13" s="100">
        <f t="shared" ref="C13:D13" si="1">SUM(C8:C12)</f>
        <v>97642546179243</v>
      </c>
      <c r="D13" s="100">
        <f t="shared" si="1"/>
        <v>97826566210703</v>
      </c>
      <c r="E13" s="100">
        <f t="shared" ref="E13" si="2">SUM(E8:E12)</f>
        <v>580643571941</v>
      </c>
      <c r="F13" s="107">
        <f>SUM(F8:F12)</f>
        <v>1</v>
      </c>
    </row>
    <row r="14" spans="1:7" ht="23.1" customHeight="1" x14ac:dyDescent="0.4">
      <c r="A14" s="34" t="s">
        <v>34</v>
      </c>
      <c r="B14" s="35"/>
      <c r="C14" s="35"/>
      <c r="D14" s="35"/>
      <c r="E14" s="35"/>
      <c r="F14" s="35"/>
      <c r="G14" s="4"/>
    </row>
    <row r="18" spans="3:3" x14ac:dyDescent="0.4">
      <c r="C18" s="15" t="s">
        <v>122</v>
      </c>
    </row>
  </sheetData>
  <mergeCells count="6">
    <mergeCell ref="C6:D6"/>
    <mergeCell ref="A1:G1"/>
    <mergeCell ref="A2:G2"/>
    <mergeCell ref="A3:G3"/>
    <mergeCell ref="A4:G4"/>
    <mergeCell ref="E6:F6"/>
  </mergeCells>
  <pageMargins left="0.7" right="0.7" top="0.75" bottom="0.75" header="0.3" footer="0.3"/>
  <pageSetup paperSize="9" scale="81" orientation="landscape" horizontalDpi="4294967295" verticalDpi="4294967295"/>
  <headerFooter differentOddEven="1"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"/>
  <sheetViews>
    <sheetView rightToLeft="1" zoomScale="106" zoomScaleNormal="106" workbookViewId="0">
      <selection activeCell="J1" sqref="J1"/>
    </sheetView>
  </sheetViews>
  <sheetFormatPr defaultColWidth="9" defaultRowHeight="18" x14ac:dyDescent="0.45"/>
  <cols>
    <col min="1" max="1" width="39.28515625" style="62" customWidth="1"/>
    <col min="2" max="2" width="13" style="51" customWidth="1"/>
    <col min="3" max="3" width="17.28515625" style="51" customWidth="1"/>
    <col min="4" max="4" width="15.7109375" style="51" customWidth="1"/>
    <col min="5" max="5" width="17.7109375" style="51" customWidth="1"/>
    <col min="6" max="19" width="13" style="42" customWidth="1"/>
    <col min="20" max="20" width="9" style="42" customWidth="1"/>
    <col min="21" max="16384" width="9" style="42"/>
  </cols>
  <sheetData>
    <row r="1" spans="1:19" ht="21" x14ac:dyDescent="0.45">
      <c r="A1" s="41" t="s">
        <v>1</v>
      </c>
      <c r="B1" s="41"/>
      <c r="C1" s="41"/>
      <c r="D1" s="41"/>
      <c r="E1" s="44"/>
      <c r="J1" s="115">
        <f>' سهام'!Q3</f>
        <v>30866197429869</v>
      </c>
    </row>
    <row r="2" spans="1:19" ht="21" x14ac:dyDescent="0.45">
      <c r="A2" s="41" t="s">
        <v>123</v>
      </c>
      <c r="B2" s="41"/>
      <c r="C2" s="41"/>
      <c r="D2" s="41"/>
      <c r="E2" s="44"/>
    </row>
    <row r="3" spans="1:19" ht="21" x14ac:dyDescent="0.45">
      <c r="A3" s="41" t="s">
        <v>124</v>
      </c>
      <c r="B3" s="41"/>
      <c r="C3" s="41"/>
      <c r="D3" s="41"/>
      <c r="E3" s="44"/>
    </row>
    <row r="4" spans="1:19" ht="18.75" x14ac:dyDescent="0.45">
      <c r="A4" s="43" t="s">
        <v>125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x14ac:dyDescent="0.45">
      <c r="A5" s="47" t="s">
        <v>126</v>
      </c>
      <c r="B5" s="47" t="s">
        <v>127</v>
      </c>
      <c r="C5" s="47" t="s">
        <v>114</v>
      </c>
      <c r="D5" s="47" t="s">
        <v>128</v>
      </c>
      <c r="E5" s="47" t="s">
        <v>129</v>
      </c>
    </row>
    <row r="6" spans="1:19" ht="23.1" customHeight="1" x14ac:dyDescent="0.45">
      <c r="A6" s="80" t="s">
        <v>130</v>
      </c>
      <c r="B6" s="93" t="s">
        <v>131</v>
      </c>
      <c r="C6" s="84">
        <v>61333339693</v>
      </c>
      <c r="D6" s="81">
        <f>C6/C11</f>
        <v>5.5754559937846934E-2</v>
      </c>
      <c r="E6" s="81">
        <f>C6/J1</f>
        <v>1.9870714503254024E-3</v>
      </c>
    </row>
    <row r="7" spans="1:19" ht="23.1" customHeight="1" x14ac:dyDescent="0.45">
      <c r="A7" s="82" t="s">
        <v>132</v>
      </c>
      <c r="B7" s="96" t="s">
        <v>133</v>
      </c>
      <c r="C7" s="85">
        <v>231041669963</v>
      </c>
      <c r="D7" s="83">
        <f>C7/$C$11</f>
        <v>0.21002649946294247</v>
      </c>
      <c r="E7" s="83">
        <f>C7/$J$1</f>
        <v>7.4852650861172362E-3</v>
      </c>
    </row>
    <row r="8" spans="1:19" ht="23.1" customHeight="1" x14ac:dyDescent="0.45">
      <c r="A8" s="82" t="s">
        <v>134</v>
      </c>
      <c r="B8" s="96" t="s">
        <v>135</v>
      </c>
      <c r="C8" s="85">
        <v>37389567306</v>
      </c>
      <c r="D8" s="83">
        <f t="shared" ref="D8:D10" si="0">C8/$C$11</f>
        <v>3.3988673726998431E-2</v>
      </c>
      <c r="E8" s="83">
        <f t="shared" ref="E8:E10" si="1">C8/$J$1</f>
        <v>1.2113434896200846E-3</v>
      </c>
    </row>
    <row r="9" spans="1:19" ht="23.1" customHeight="1" x14ac:dyDescent="0.45">
      <c r="A9" s="82" t="s">
        <v>136</v>
      </c>
      <c r="B9" s="96" t="s">
        <v>137</v>
      </c>
      <c r="C9" s="85">
        <v>11367881</v>
      </c>
      <c r="D9" s="83">
        <f t="shared" si="0"/>
        <v>1.0333877231426033E-5</v>
      </c>
      <c r="E9" s="83">
        <f t="shared" si="1"/>
        <v>3.6829548005804505E-7</v>
      </c>
    </row>
    <row r="10" spans="1:19" ht="23.1" customHeight="1" x14ac:dyDescent="0.45">
      <c r="A10" s="82" t="s">
        <v>138</v>
      </c>
      <c r="B10" s="96" t="s">
        <v>139</v>
      </c>
      <c r="C10" s="85">
        <v>770283669319</v>
      </c>
      <c r="D10" s="83">
        <f t="shared" si="0"/>
        <v>0.70021993299498075</v>
      </c>
      <c r="E10" s="83">
        <f t="shared" si="1"/>
        <v>2.4955573846411089E-2</v>
      </c>
    </row>
    <row r="11" spans="1:19" ht="23.1" customHeight="1" x14ac:dyDescent="0.45">
      <c r="A11" s="86" t="s">
        <v>33</v>
      </c>
      <c r="B11" s="86"/>
      <c r="C11" s="87">
        <f>SUM(C6:C10)</f>
        <v>1100059614162</v>
      </c>
      <c r="D11" s="88">
        <f>SUM(D6:D10)</f>
        <v>1</v>
      </c>
      <c r="E11" s="88">
        <f>SUM(E6:E10)</f>
        <v>3.5639622167953869E-2</v>
      </c>
    </row>
    <row r="12" spans="1:19" ht="23.1" customHeight="1" x14ac:dyDescent="0.45">
      <c r="A12" s="33" t="s">
        <v>34</v>
      </c>
      <c r="B12" s="60"/>
      <c r="C12" s="35"/>
      <c r="D12" s="35"/>
      <c r="E12" s="35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</sheetData>
  <mergeCells count="4">
    <mergeCell ref="A4:S4"/>
    <mergeCell ref="A1:D1"/>
    <mergeCell ref="A2:D2"/>
    <mergeCell ref="A3:D3"/>
  </mergeCells>
  <pageMargins left="0.7" right="0.7" top="0.75" bottom="0.75" header="0.3" footer="0.3"/>
  <pageSetup paperSize="9" orientation="landscape" horizontalDpi="4294967295" verticalDpi="4294967295"/>
  <headerFooter differentOddEven="1" differentFirst="1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"/>
  <sheetViews>
    <sheetView rightToLeft="1" zoomScale="106" zoomScaleNormal="106" workbookViewId="0">
      <selection activeCell="G12" sqref="G12"/>
    </sheetView>
  </sheetViews>
  <sheetFormatPr defaultColWidth="9" defaultRowHeight="15.75" x14ac:dyDescent="0.45"/>
  <cols>
    <col min="1" max="1" width="22" style="15" customWidth="1"/>
    <col min="2" max="2" width="16.5703125" style="15" customWidth="1"/>
    <col min="3" max="3" width="23.5703125" style="15" customWidth="1"/>
    <col min="4" max="4" width="16.7109375" style="15" customWidth="1"/>
    <col min="5" max="5" width="14.85546875" style="15" customWidth="1"/>
    <col min="6" max="6" width="13.85546875" style="15" customWidth="1"/>
    <col min="7" max="7" width="16" style="15" customWidth="1"/>
    <col min="8" max="8" width="14.85546875" style="15" customWidth="1"/>
    <col min="9" max="9" width="13.85546875" style="15" customWidth="1"/>
    <col min="10" max="10" width="16" style="15" customWidth="1"/>
    <col min="11" max="13" width="13" style="15" customWidth="1"/>
    <col min="14" max="14" width="9" style="15" customWidth="1"/>
    <col min="15" max="16384" width="9" style="15"/>
  </cols>
  <sheetData>
    <row r="1" spans="1:13" ht="21" x14ac:dyDescent="0.45">
      <c r="A1" s="41" t="s">
        <v>1</v>
      </c>
      <c r="B1" s="41"/>
      <c r="C1" s="41"/>
      <c r="D1" s="41"/>
      <c r="E1" s="41"/>
      <c r="F1" s="41"/>
      <c r="G1" s="41"/>
      <c r="H1" s="41"/>
      <c r="I1" s="41"/>
      <c r="J1" s="41"/>
    </row>
    <row r="2" spans="1:13" ht="21" x14ac:dyDescent="0.45">
      <c r="A2" s="41" t="s">
        <v>123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ht="21" x14ac:dyDescent="0.45">
      <c r="A3" s="41" t="s">
        <v>7</v>
      </c>
      <c r="B3" s="41"/>
      <c r="C3" s="41"/>
      <c r="D3" s="41"/>
      <c r="E3" s="41"/>
      <c r="F3" s="41"/>
      <c r="G3" s="41"/>
      <c r="H3" s="41"/>
      <c r="I3" s="41"/>
      <c r="J3" s="41"/>
    </row>
    <row r="4" spans="1:13" ht="18.75" x14ac:dyDescent="0.45">
      <c r="A4" s="43" t="s">
        <v>140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16.5" customHeight="1" x14ac:dyDescent="0.45">
      <c r="A5" s="44"/>
      <c r="B5" s="6" t="s">
        <v>141</v>
      </c>
      <c r="C5" s="6"/>
      <c r="D5" s="6"/>
      <c r="E5" s="5" t="s">
        <v>142</v>
      </c>
      <c r="F5" s="5"/>
      <c r="G5" s="5"/>
      <c r="H5" s="5" t="s">
        <v>143</v>
      </c>
      <c r="I5" s="5"/>
      <c r="J5" s="5"/>
      <c r="K5" s="57"/>
      <c r="L5" s="57"/>
      <c r="M5" s="57"/>
    </row>
    <row r="6" spans="1:13" s="58" customFormat="1" ht="47.25" customHeight="1" x14ac:dyDescent="0.45">
      <c r="A6" s="11" t="s">
        <v>35</v>
      </c>
      <c r="B6" s="11" t="s">
        <v>144</v>
      </c>
      <c r="C6" s="11" t="s">
        <v>145</v>
      </c>
      <c r="D6" s="11" t="s">
        <v>146</v>
      </c>
      <c r="E6" s="11" t="s">
        <v>147</v>
      </c>
      <c r="F6" s="11" t="s">
        <v>148</v>
      </c>
      <c r="G6" s="11" t="s">
        <v>149</v>
      </c>
      <c r="H6" s="11" t="s">
        <v>147</v>
      </c>
      <c r="I6" s="11" t="s">
        <v>148</v>
      </c>
      <c r="J6" s="11" t="s">
        <v>149</v>
      </c>
    </row>
    <row r="7" spans="1:13" ht="23.1" customHeight="1" x14ac:dyDescent="0.45">
      <c r="A7" s="80" t="s">
        <v>30</v>
      </c>
      <c r="B7" s="93" t="s">
        <v>150</v>
      </c>
      <c r="C7" s="84">
        <v>16318138</v>
      </c>
      <c r="D7" s="84">
        <v>750</v>
      </c>
      <c r="E7" s="84">
        <v>12238603500</v>
      </c>
      <c r="F7" s="84">
        <v>-950946450</v>
      </c>
      <c r="G7" s="84">
        <v>11287657050</v>
      </c>
      <c r="H7" s="84">
        <v>12238603500</v>
      </c>
      <c r="I7" s="84">
        <v>-950946450</v>
      </c>
      <c r="J7" s="84">
        <v>11287657050</v>
      </c>
    </row>
    <row r="8" spans="1:13" ht="23.1" customHeight="1" x14ac:dyDescent="0.45">
      <c r="A8" s="86" t="s">
        <v>33</v>
      </c>
      <c r="B8" s="108"/>
      <c r="C8" s="88"/>
      <c r="D8" s="88"/>
      <c r="E8" s="87">
        <f>SUM(E7)</f>
        <v>12238603500</v>
      </c>
      <c r="F8" s="87">
        <f t="shared" ref="F8:J8" si="0">SUM(F7)</f>
        <v>-950946450</v>
      </c>
      <c r="G8" s="87">
        <f t="shared" si="0"/>
        <v>11287657050</v>
      </c>
      <c r="H8" s="87">
        <f t="shared" si="0"/>
        <v>12238603500</v>
      </c>
      <c r="I8" s="87">
        <f t="shared" si="0"/>
        <v>-950946450</v>
      </c>
      <c r="J8" s="87">
        <f t="shared" si="0"/>
        <v>11287657050</v>
      </c>
    </row>
    <row r="9" spans="1:13" ht="23.1" customHeight="1" x14ac:dyDescent="0.45">
      <c r="A9" s="12" t="s">
        <v>34</v>
      </c>
      <c r="B9" s="59"/>
      <c r="C9" s="35"/>
      <c r="D9" s="35"/>
      <c r="E9" s="35"/>
      <c r="F9" s="35"/>
      <c r="G9" s="35"/>
      <c r="H9" s="35"/>
      <c r="I9" s="35"/>
      <c r="J9" s="35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6"/>
  <sheetViews>
    <sheetView rightToLeft="1" zoomScale="106" zoomScaleNormal="106" workbookViewId="0">
      <selection activeCell="N3" sqref="N3"/>
    </sheetView>
  </sheetViews>
  <sheetFormatPr defaultColWidth="9" defaultRowHeight="18" x14ac:dyDescent="0.45"/>
  <cols>
    <col min="1" max="1" width="35.85546875" style="51" customWidth="1"/>
    <col min="2" max="2" width="16.85546875" style="51" customWidth="1"/>
    <col min="3" max="3" width="14.42578125" style="51" customWidth="1"/>
    <col min="4" max="4" width="18.7109375" style="51" customWidth="1"/>
    <col min="5" max="5" width="16.7109375" style="51" bestFit="1" customWidth="1"/>
    <col min="6" max="6" width="13" style="51" customWidth="1"/>
    <col min="7" max="8" width="16.7109375" style="51" bestFit="1" customWidth="1"/>
    <col min="9" max="9" width="13" style="51" customWidth="1"/>
    <col min="10" max="10" width="16.7109375" style="51" bestFit="1" customWidth="1"/>
    <col min="11" max="11" width="9" style="42" customWidth="1"/>
    <col min="12" max="16384" width="9" style="42"/>
  </cols>
  <sheetData>
    <row r="1" spans="1:10" ht="19.5" x14ac:dyDescent="0.45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9.5" x14ac:dyDescent="0.45">
      <c r="A2" s="55" t="s">
        <v>123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9.5" x14ac:dyDescent="0.45">
      <c r="A3" s="55" t="s">
        <v>7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8.75" x14ac:dyDescent="0.45">
      <c r="A4" s="43" t="s">
        <v>152</v>
      </c>
      <c r="B4" s="43"/>
      <c r="C4" s="43"/>
      <c r="D4" s="43"/>
      <c r="E4" s="43"/>
      <c r="F4" s="44"/>
      <c r="G4" s="44"/>
      <c r="H4" s="44"/>
      <c r="I4" s="44"/>
      <c r="J4" s="44"/>
    </row>
    <row r="5" spans="1:10" ht="16.5" customHeight="1" x14ac:dyDescent="0.45">
      <c r="A5" s="46"/>
      <c r="B5" s="45"/>
      <c r="C5" s="45"/>
      <c r="D5" s="45"/>
      <c r="E5" s="5" t="s">
        <v>142</v>
      </c>
      <c r="F5" s="5"/>
      <c r="G5" s="5"/>
      <c r="H5" s="5" t="s">
        <v>143</v>
      </c>
      <c r="I5" s="5"/>
      <c r="J5" s="5"/>
    </row>
    <row r="6" spans="1:10" ht="38.25" customHeight="1" x14ac:dyDescent="0.45">
      <c r="A6" s="46" t="s">
        <v>126</v>
      </c>
      <c r="B6" s="56" t="s">
        <v>153</v>
      </c>
      <c r="C6" s="56" t="s">
        <v>42</v>
      </c>
      <c r="D6" s="56" t="s">
        <v>110</v>
      </c>
      <c r="E6" s="56" t="s">
        <v>154</v>
      </c>
      <c r="F6" s="56" t="s">
        <v>148</v>
      </c>
      <c r="G6" s="56" t="s">
        <v>155</v>
      </c>
      <c r="H6" s="56" t="s">
        <v>154</v>
      </c>
      <c r="I6" s="56" t="s">
        <v>148</v>
      </c>
      <c r="J6" s="56" t="s">
        <v>155</v>
      </c>
    </row>
    <row r="7" spans="1:10" ht="23.1" customHeight="1" x14ac:dyDescent="0.45">
      <c r="A7" s="103" t="s">
        <v>52</v>
      </c>
      <c r="B7" s="109" t="s">
        <v>156</v>
      </c>
      <c r="C7" s="109" t="s">
        <v>54</v>
      </c>
      <c r="D7" s="109" t="s">
        <v>157</v>
      </c>
      <c r="E7" s="84">
        <v>2272223554</v>
      </c>
      <c r="F7" s="84">
        <v>0</v>
      </c>
      <c r="G7" s="84">
        <f>E7+F7</f>
        <v>2272223554</v>
      </c>
      <c r="H7" s="84">
        <v>2272223554</v>
      </c>
      <c r="I7" s="84">
        <v>0</v>
      </c>
      <c r="J7" s="84">
        <f>H7+I7</f>
        <v>2272223554</v>
      </c>
    </row>
    <row r="8" spans="1:10" ht="23.1" customHeight="1" x14ac:dyDescent="0.45">
      <c r="A8" s="104" t="s">
        <v>58</v>
      </c>
      <c r="B8" s="110" t="s">
        <v>158</v>
      </c>
      <c r="C8" s="110" t="s">
        <v>60</v>
      </c>
      <c r="D8" s="110" t="s">
        <v>157</v>
      </c>
      <c r="E8" s="85">
        <v>5180367513</v>
      </c>
      <c r="F8" s="85">
        <v>0</v>
      </c>
      <c r="G8" s="85">
        <f>E8+F8</f>
        <v>5180367513</v>
      </c>
      <c r="H8" s="85">
        <v>5180367513</v>
      </c>
      <c r="I8" s="85">
        <v>0</v>
      </c>
      <c r="J8" s="85">
        <f>H8+I8</f>
        <v>5180367513</v>
      </c>
    </row>
    <row r="9" spans="1:10" ht="23.1" customHeight="1" x14ac:dyDescent="0.45">
      <c r="A9" s="104" t="s">
        <v>73</v>
      </c>
      <c r="B9" s="110" t="s">
        <v>159</v>
      </c>
      <c r="C9" s="110" t="s">
        <v>75</v>
      </c>
      <c r="D9" s="110" t="s">
        <v>157</v>
      </c>
      <c r="E9" s="85">
        <v>783893951</v>
      </c>
      <c r="F9" s="85">
        <v>0</v>
      </c>
      <c r="G9" s="85">
        <f t="shared" ref="G9:G24" si="0">E9+F9</f>
        <v>783893951</v>
      </c>
      <c r="H9" s="85">
        <v>783893951</v>
      </c>
      <c r="I9" s="85">
        <v>0</v>
      </c>
      <c r="J9" s="85">
        <f t="shared" ref="J9:J24" si="1">H9+I9</f>
        <v>783893951</v>
      </c>
    </row>
    <row r="10" spans="1:10" ht="23.1" customHeight="1" x14ac:dyDescent="0.45">
      <c r="A10" s="104" t="s">
        <v>61</v>
      </c>
      <c r="B10" s="110" t="s">
        <v>160</v>
      </c>
      <c r="C10" s="110" t="s">
        <v>63</v>
      </c>
      <c r="D10" s="110" t="s">
        <v>157</v>
      </c>
      <c r="E10" s="85">
        <v>1157078542</v>
      </c>
      <c r="F10" s="85">
        <v>0</v>
      </c>
      <c r="G10" s="85">
        <f t="shared" si="0"/>
        <v>1157078542</v>
      </c>
      <c r="H10" s="85">
        <v>1157078542</v>
      </c>
      <c r="I10" s="85">
        <v>0</v>
      </c>
      <c r="J10" s="85">
        <f t="shared" si="1"/>
        <v>1157078542</v>
      </c>
    </row>
    <row r="11" spans="1:10" ht="23.1" customHeight="1" x14ac:dyDescent="0.45">
      <c r="A11" s="104" t="s">
        <v>82</v>
      </c>
      <c r="B11" s="110" t="s">
        <v>161</v>
      </c>
      <c r="C11" s="110" t="s">
        <v>84</v>
      </c>
      <c r="D11" s="110" t="s">
        <v>157</v>
      </c>
      <c r="E11" s="85">
        <v>3855922003</v>
      </c>
      <c r="F11" s="85">
        <v>0</v>
      </c>
      <c r="G11" s="85">
        <f t="shared" si="0"/>
        <v>3855922003</v>
      </c>
      <c r="H11" s="85">
        <v>3855922003</v>
      </c>
      <c r="I11" s="85">
        <v>0</v>
      </c>
      <c r="J11" s="85">
        <f t="shared" si="1"/>
        <v>3855922003</v>
      </c>
    </row>
    <row r="12" spans="1:10" ht="23.1" customHeight="1" x14ac:dyDescent="0.45">
      <c r="A12" s="104" t="s">
        <v>47</v>
      </c>
      <c r="B12" s="110" t="s">
        <v>162</v>
      </c>
      <c r="C12" s="110" t="s">
        <v>50</v>
      </c>
      <c r="D12" s="110" t="s">
        <v>157</v>
      </c>
      <c r="E12" s="85">
        <v>443243263</v>
      </c>
      <c r="F12" s="85">
        <v>0</v>
      </c>
      <c r="G12" s="85">
        <f t="shared" si="0"/>
        <v>443243263</v>
      </c>
      <c r="H12" s="85">
        <v>443243263</v>
      </c>
      <c r="I12" s="85">
        <v>0</v>
      </c>
      <c r="J12" s="85">
        <f t="shared" si="1"/>
        <v>443243263</v>
      </c>
    </row>
    <row r="13" spans="1:10" ht="23.1" customHeight="1" x14ac:dyDescent="0.45">
      <c r="A13" s="104" t="s">
        <v>67</v>
      </c>
      <c r="B13" s="110" t="s">
        <v>163</v>
      </c>
      <c r="C13" s="110" t="s">
        <v>69</v>
      </c>
      <c r="D13" s="110" t="s">
        <v>157</v>
      </c>
      <c r="E13" s="85">
        <v>3163845592</v>
      </c>
      <c r="F13" s="85">
        <v>0</v>
      </c>
      <c r="G13" s="85">
        <f t="shared" si="0"/>
        <v>3163845592</v>
      </c>
      <c r="H13" s="85">
        <v>3163845592</v>
      </c>
      <c r="I13" s="85">
        <v>0</v>
      </c>
      <c r="J13" s="85">
        <f t="shared" si="1"/>
        <v>3163845592</v>
      </c>
    </row>
    <row r="14" spans="1:10" ht="23.1" customHeight="1" x14ac:dyDescent="0.45">
      <c r="A14" s="104" t="s">
        <v>51</v>
      </c>
      <c r="B14" s="110" t="s">
        <v>162</v>
      </c>
      <c r="C14" s="110" t="s">
        <v>50</v>
      </c>
      <c r="D14" s="110" t="s">
        <v>157</v>
      </c>
      <c r="E14" s="85">
        <v>886486526</v>
      </c>
      <c r="F14" s="85">
        <v>0</v>
      </c>
      <c r="G14" s="85">
        <f t="shared" si="0"/>
        <v>886486526</v>
      </c>
      <c r="H14" s="85">
        <v>886486526</v>
      </c>
      <c r="I14" s="85">
        <v>0</v>
      </c>
      <c r="J14" s="85">
        <f t="shared" si="1"/>
        <v>886486526</v>
      </c>
    </row>
    <row r="15" spans="1:10" ht="23.1" customHeight="1" x14ac:dyDescent="0.45">
      <c r="A15" s="104" t="s">
        <v>79</v>
      </c>
      <c r="B15" s="110" t="s">
        <v>164</v>
      </c>
      <c r="C15" s="110" t="s">
        <v>81</v>
      </c>
      <c r="D15" s="110" t="s">
        <v>157</v>
      </c>
      <c r="E15" s="85">
        <v>5294866061</v>
      </c>
      <c r="F15" s="85">
        <v>0</v>
      </c>
      <c r="G15" s="85">
        <f t="shared" si="0"/>
        <v>5294866061</v>
      </c>
      <c r="H15" s="85">
        <v>5294866061</v>
      </c>
      <c r="I15" s="85">
        <v>0</v>
      </c>
      <c r="J15" s="85">
        <f t="shared" si="1"/>
        <v>5294866061</v>
      </c>
    </row>
    <row r="16" spans="1:10" ht="23.1" customHeight="1" x14ac:dyDescent="0.45">
      <c r="A16" s="104" t="s">
        <v>70</v>
      </c>
      <c r="B16" s="110" t="s">
        <v>165</v>
      </c>
      <c r="C16" s="110" t="s">
        <v>72</v>
      </c>
      <c r="D16" s="110" t="s">
        <v>157</v>
      </c>
      <c r="E16" s="85">
        <v>949255862</v>
      </c>
      <c r="F16" s="85">
        <v>0</v>
      </c>
      <c r="G16" s="85">
        <f t="shared" si="0"/>
        <v>949255862</v>
      </c>
      <c r="H16" s="85">
        <v>949255862</v>
      </c>
      <c r="I16" s="85">
        <v>0</v>
      </c>
      <c r="J16" s="85">
        <f t="shared" si="1"/>
        <v>949255862</v>
      </c>
    </row>
    <row r="17" spans="1:10" ht="23.1" customHeight="1" x14ac:dyDescent="0.45">
      <c r="A17" s="104" t="s">
        <v>85</v>
      </c>
      <c r="B17" s="110" t="s">
        <v>166</v>
      </c>
      <c r="C17" s="110" t="s">
        <v>87</v>
      </c>
      <c r="D17" s="110" t="s">
        <v>167</v>
      </c>
      <c r="E17" s="85">
        <v>6600867327</v>
      </c>
      <c r="F17" s="85">
        <v>0</v>
      </c>
      <c r="G17" s="85">
        <f t="shared" si="0"/>
        <v>6600867327</v>
      </c>
      <c r="H17" s="85">
        <v>6600867327</v>
      </c>
      <c r="I17" s="85">
        <v>0</v>
      </c>
      <c r="J17" s="85">
        <f t="shared" si="1"/>
        <v>6600867327</v>
      </c>
    </row>
    <row r="18" spans="1:10" ht="23.1" customHeight="1" x14ac:dyDescent="0.45">
      <c r="A18" s="104" t="s">
        <v>55</v>
      </c>
      <c r="B18" s="110" t="s">
        <v>161</v>
      </c>
      <c r="C18" s="110" t="s">
        <v>57</v>
      </c>
      <c r="D18" s="110" t="s">
        <v>157</v>
      </c>
      <c r="E18" s="85">
        <v>3934614284</v>
      </c>
      <c r="F18" s="85">
        <v>0</v>
      </c>
      <c r="G18" s="85">
        <f t="shared" si="0"/>
        <v>3934614284</v>
      </c>
      <c r="H18" s="85">
        <v>3934614284</v>
      </c>
      <c r="I18" s="85">
        <v>0</v>
      </c>
      <c r="J18" s="85">
        <f t="shared" si="1"/>
        <v>3934614284</v>
      </c>
    </row>
    <row r="19" spans="1:10" ht="23.1" customHeight="1" x14ac:dyDescent="0.45">
      <c r="A19" s="104" t="s">
        <v>76</v>
      </c>
      <c r="B19" s="110" t="s">
        <v>168</v>
      </c>
      <c r="C19" s="110" t="s">
        <v>78</v>
      </c>
      <c r="D19" s="110" t="s">
        <v>157</v>
      </c>
      <c r="E19" s="85">
        <v>576292833</v>
      </c>
      <c r="F19" s="85">
        <v>0</v>
      </c>
      <c r="G19" s="85">
        <f t="shared" si="0"/>
        <v>576292833</v>
      </c>
      <c r="H19" s="85">
        <v>576292833</v>
      </c>
      <c r="I19" s="85">
        <v>0</v>
      </c>
      <c r="J19" s="85">
        <f t="shared" si="1"/>
        <v>576292833</v>
      </c>
    </row>
    <row r="20" spans="1:10" ht="23.1" customHeight="1" x14ac:dyDescent="0.45">
      <c r="A20" s="104" t="s">
        <v>64</v>
      </c>
      <c r="B20" s="110" t="s">
        <v>169</v>
      </c>
      <c r="C20" s="110" t="s">
        <v>66</v>
      </c>
      <c r="D20" s="110" t="s">
        <v>167</v>
      </c>
      <c r="E20" s="85">
        <v>2290609995</v>
      </c>
      <c r="F20" s="85">
        <v>0</v>
      </c>
      <c r="G20" s="85">
        <f t="shared" si="0"/>
        <v>2290609995</v>
      </c>
      <c r="H20" s="85">
        <v>2290609995</v>
      </c>
      <c r="I20" s="85">
        <v>0</v>
      </c>
      <c r="J20" s="85">
        <f t="shared" si="1"/>
        <v>2290609995</v>
      </c>
    </row>
    <row r="21" spans="1:10" x14ac:dyDescent="0.45">
      <c r="A21" s="104" t="s">
        <v>118</v>
      </c>
      <c r="B21" s="110"/>
      <c r="C21" s="110"/>
      <c r="D21" s="110"/>
      <c r="E21" s="85">
        <v>11334032</v>
      </c>
      <c r="F21" s="85">
        <v>0</v>
      </c>
      <c r="G21" s="85">
        <f t="shared" si="0"/>
        <v>11334032</v>
      </c>
      <c r="H21" s="85">
        <v>11334032</v>
      </c>
      <c r="I21" s="85">
        <v>0</v>
      </c>
      <c r="J21" s="85">
        <f t="shared" si="1"/>
        <v>11334032</v>
      </c>
    </row>
    <row r="22" spans="1:10" x14ac:dyDescent="0.45">
      <c r="A22" s="104" t="s">
        <v>117</v>
      </c>
      <c r="B22" s="110"/>
      <c r="C22" s="110"/>
      <c r="D22" s="110"/>
      <c r="E22" s="85">
        <v>63</v>
      </c>
      <c r="F22" s="85">
        <v>0</v>
      </c>
      <c r="G22" s="85">
        <f t="shared" si="0"/>
        <v>63</v>
      </c>
      <c r="H22" s="85">
        <v>63</v>
      </c>
      <c r="I22" s="85">
        <v>0</v>
      </c>
      <c r="J22" s="85">
        <f t="shared" si="1"/>
        <v>63</v>
      </c>
    </row>
    <row r="23" spans="1:10" x14ac:dyDescent="0.45">
      <c r="A23" s="104" t="s">
        <v>121</v>
      </c>
      <c r="B23" s="110"/>
      <c r="C23" s="110"/>
      <c r="D23" s="110"/>
      <c r="E23" s="85">
        <v>16028</v>
      </c>
      <c r="F23" s="85">
        <v>0</v>
      </c>
      <c r="G23" s="85">
        <f t="shared" si="0"/>
        <v>16028</v>
      </c>
      <c r="H23" s="85">
        <v>16028</v>
      </c>
      <c r="I23" s="85">
        <v>0</v>
      </c>
      <c r="J23" s="85">
        <f t="shared" si="1"/>
        <v>16028</v>
      </c>
    </row>
    <row r="24" spans="1:10" x14ac:dyDescent="0.45">
      <c r="A24" s="104" t="s">
        <v>120</v>
      </c>
      <c r="B24" s="110"/>
      <c r="C24" s="110"/>
      <c r="D24" s="110"/>
      <c r="E24" s="85">
        <v>17758</v>
      </c>
      <c r="F24" s="85">
        <v>0</v>
      </c>
      <c r="G24" s="85">
        <f t="shared" si="0"/>
        <v>17758</v>
      </c>
      <c r="H24" s="85">
        <v>17758</v>
      </c>
      <c r="I24" s="85">
        <v>0</v>
      </c>
      <c r="J24" s="85">
        <f t="shared" si="1"/>
        <v>17758</v>
      </c>
    </row>
    <row r="25" spans="1:10" ht="23.1" customHeight="1" x14ac:dyDescent="0.45">
      <c r="A25" s="105" t="s">
        <v>33</v>
      </c>
      <c r="B25" s="105"/>
      <c r="C25" s="105"/>
      <c r="D25" s="105"/>
      <c r="E25" s="87">
        <f>SUM(E7:E24)</f>
        <v>37400935187</v>
      </c>
      <c r="F25" s="87">
        <v>0</v>
      </c>
      <c r="G25" s="87">
        <f>SUM(G7:G24)</f>
        <v>37400935187</v>
      </c>
      <c r="H25" s="87">
        <f>SUM(H7:H24)</f>
        <v>37400935187</v>
      </c>
      <c r="I25" s="87">
        <v>0</v>
      </c>
      <c r="J25" s="87">
        <f>SUM(J7:J24)</f>
        <v>37400935187</v>
      </c>
    </row>
    <row r="26" spans="1:10" ht="23.1" customHeight="1" x14ac:dyDescent="0.45">
      <c r="A26" s="12" t="s">
        <v>34</v>
      </c>
      <c r="B26" s="12"/>
      <c r="C26" s="12"/>
      <c r="D26" s="12"/>
      <c r="E26" s="14"/>
      <c r="F26" s="14"/>
      <c r="G26" s="14"/>
      <c r="H26" s="14"/>
      <c r="I26" s="14"/>
      <c r="J26" s="14"/>
    </row>
  </sheetData>
  <mergeCells count="7">
    <mergeCell ref="A4:E4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G12"/>
  <sheetViews>
    <sheetView rightToLeft="1" zoomScale="106" zoomScaleNormal="106" workbookViewId="0">
      <selection activeCell="F20" sqref="F20"/>
    </sheetView>
  </sheetViews>
  <sheetFormatPr defaultColWidth="9" defaultRowHeight="18" x14ac:dyDescent="0.45"/>
  <cols>
    <col min="1" max="1" width="30" style="51" customWidth="1"/>
    <col min="2" max="7" width="13" style="51" customWidth="1"/>
    <col min="8" max="8" width="9" style="42" customWidth="1"/>
    <col min="9" max="16384" width="9" style="42"/>
  </cols>
  <sheetData>
    <row r="1" spans="1:7" ht="19.5" x14ac:dyDescent="0.45">
      <c r="A1" s="55" t="s">
        <v>1</v>
      </c>
      <c r="B1" s="55"/>
      <c r="C1" s="55"/>
      <c r="D1" s="55"/>
      <c r="E1" s="55"/>
      <c r="F1" s="55"/>
      <c r="G1" s="55"/>
    </row>
    <row r="2" spans="1:7" ht="19.5" x14ac:dyDescent="0.45">
      <c r="A2" s="55" t="s">
        <v>123</v>
      </c>
      <c r="B2" s="55"/>
      <c r="C2" s="55"/>
      <c r="D2" s="55"/>
      <c r="E2" s="55"/>
      <c r="F2" s="55"/>
      <c r="G2" s="55"/>
    </row>
    <row r="3" spans="1:7" ht="19.5" x14ac:dyDescent="0.45">
      <c r="A3" s="55" t="s">
        <v>7</v>
      </c>
      <c r="B3" s="55"/>
      <c r="C3" s="55"/>
      <c r="D3" s="55"/>
      <c r="E3" s="55"/>
      <c r="F3" s="55"/>
      <c r="G3" s="55"/>
    </row>
    <row r="4" spans="1:7" ht="18.75" x14ac:dyDescent="0.45">
      <c r="A4" s="43" t="s">
        <v>170</v>
      </c>
      <c r="B4" s="43"/>
      <c r="C4" s="44"/>
      <c r="D4" s="44"/>
      <c r="E4" s="44"/>
      <c r="F4" s="44"/>
      <c r="G4" s="44"/>
    </row>
    <row r="5" spans="1:7" ht="16.5" customHeight="1" x14ac:dyDescent="0.45">
      <c r="A5" s="46"/>
      <c r="B5" s="5" t="s">
        <v>142</v>
      </c>
      <c r="C5" s="5"/>
      <c r="D5" s="5"/>
      <c r="E5" s="5" t="s">
        <v>143</v>
      </c>
      <c r="F5" s="5"/>
      <c r="G5" s="5"/>
    </row>
    <row r="6" spans="1:7" ht="38.25" customHeight="1" x14ac:dyDescent="0.45">
      <c r="A6" s="46" t="s">
        <v>126</v>
      </c>
      <c r="B6" s="56" t="s">
        <v>154</v>
      </c>
      <c r="C6" s="56" t="s">
        <v>148</v>
      </c>
      <c r="D6" s="56" t="s">
        <v>155</v>
      </c>
      <c r="E6" s="56" t="s">
        <v>154</v>
      </c>
      <c r="F6" s="56" t="s">
        <v>148</v>
      </c>
      <c r="G6" s="56" t="s">
        <v>155</v>
      </c>
    </row>
    <row r="7" spans="1:7" ht="23.1" customHeight="1" x14ac:dyDescent="0.45">
      <c r="A7" s="103" t="s">
        <v>120</v>
      </c>
      <c r="B7" s="84">
        <v>17758</v>
      </c>
      <c r="C7" s="84">
        <v>0</v>
      </c>
      <c r="D7" s="84">
        <v>17758</v>
      </c>
      <c r="E7" s="84">
        <v>17758</v>
      </c>
      <c r="F7" s="84">
        <v>0</v>
      </c>
      <c r="G7" s="84">
        <v>17758</v>
      </c>
    </row>
    <row r="8" spans="1:7" ht="23.1" customHeight="1" x14ac:dyDescent="0.45">
      <c r="A8" s="104" t="s">
        <v>117</v>
      </c>
      <c r="B8" s="85">
        <v>63</v>
      </c>
      <c r="C8" s="85"/>
      <c r="D8" s="85"/>
      <c r="E8" s="85">
        <v>63</v>
      </c>
      <c r="F8" s="85"/>
      <c r="G8" s="85"/>
    </row>
    <row r="9" spans="1:7" ht="23.1" customHeight="1" x14ac:dyDescent="0.45">
      <c r="A9" s="104" t="s">
        <v>121</v>
      </c>
      <c r="B9" s="85">
        <v>16028</v>
      </c>
      <c r="C9" s="85">
        <v>0</v>
      </c>
      <c r="D9" s="85">
        <v>16028</v>
      </c>
      <c r="E9" s="85">
        <v>16028</v>
      </c>
      <c r="F9" s="85">
        <v>0</v>
      </c>
      <c r="G9" s="85">
        <v>16028</v>
      </c>
    </row>
    <row r="10" spans="1:7" ht="23.1" customHeight="1" x14ac:dyDescent="0.45">
      <c r="A10" s="104" t="s">
        <v>118</v>
      </c>
      <c r="B10" s="85">
        <v>11334032</v>
      </c>
      <c r="C10" s="85">
        <v>0</v>
      </c>
      <c r="D10" s="85">
        <v>11334032</v>
      </c>
      <c r="E10" s="85">
        <v>11334032</v>
      </c>
      <c r="F10" s="85">
        <v>0</v>
      </c>
      <c r="G10" s="85">
        <v>11334032</v>
      </c>
    </row>
    <row r="11" spans="1:7" ht="23.1" customHeight="1" x14ac:dyDescent="0.45">
      <c r="A11" s="111" t="s">
        <v>33</v>
      </c>
      <c r="B11" s="100">
        <f>SUM(B7:B10)</f>
        <v>11367881</v>
      </c>
      <c r="C11" s="100">
        <f>SUM(C7:C10)</f>
        <v>0</v>
      </c>
      <c r="D11" s="100">
        <f>SUM(D7:D10)</f>
        <v>11367818</v>
      </c>
      <c r="E11" s="100">
        <f>SUM(E7:E10)</f>
        <v>11367881</v>
      </c>
      <c r="F11" s="100">
        <f>SUM(F7:F10)</f>
        <v>0</v>
      </c>
      <c r="G11" s="100">
        <f>SUM(G7:G10)</f>
        <v>11367818</v>
      </c>
    </row>
    <row r="12" spans="1:7" ht="23.1" customHeight="1" x14ac:dyDescent="0.45">
      <c r="A12" s="12" t="s">
        <v>34</v>
      </c>
      <c r="B12" s="14"/>
      <c r="C12" s="14"/>
      <c r="D12" s="14"/>
      <c r="E12" s="14"/>
      <c r="F12" s="14"/>
      <c r="G12" s="14"/>
    </row>
  </sheetData>
  <autoFilter ref="A6:G12" xr:uid="{5F39BEE8-8FA8-4B96-BDD4-0414651EBFA5}"/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1</vt:lpstr>
      <vt:lpstr> سهام</vt:lpstr>
      <vt:lpstr>اوراق</vt:lpstr>
      <vt:lpstr>واحدهای صندوق</vt:lpstr>
      <vt:lpstr>سپرده</vt:lpstr>
      <vt:lpstr>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Hossein Navoshki</cp:lastModifiedBy>
  <cp:lastPrinted>2022-07-11T16:32:10Z</cp:lastPrinted>
  <dcterms:created xsi:type="dcterms:W3CDTF">2017-11-22T14:26:20Z</dcterms:created>
  <dcterms:modified xsi:type="dcterms:W3CDTF">2026-04-27T08:20:11Z</dcterms:modified>
</cp:coreProperties>
</file>