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fund\5 بازارگردانی\صورتهای مالی\صورت وضعیت پرتفوی\1404\1404.11.30\"/>
    </mc:Choice>
  </mc:AlternateContent>
  <xr:revisionPtr revIDLastSave="0" documentId="13_ncr:1_{94BD486D-6272-417B-922A-49E6A117DC54}" xr6:coauthVersionLast="47" xr6:coauthVersionMax="47" xr10:uidLastSave="{00000000-0000-0000-0000-000000000000}"/>
  <bookViews>
    <workbookView xWindow="-120" yWindow="-120" windowWidth="29040" windowHeight="15840" tabRatio="952" activeTab="8" xr2:uid="{00000000-000D-0000-FFFF-FFFF00000000}"/>
  </bookViews>
  <sheets>
    <sheet name="1" sheetId="16" r:id="rId1"/>
    <sheet name=" سهام" sheetId="1" r:id="rId2"/>
    <sheet name="اوراق تبعی" sheetId="20" r:id="rId3"/>
    <sheet name="اوراق" sheetId="3" r:id="rId4"/>
    <sheet name="واحدهای صندوق" sheetId="21" r:id="rId5"/>
    <sheet name="تعدیل قیمت" sheetId="17" r:id="rId6"/>
    <sheet name="گواهی سپرده" sheetId="18" r:id="rId7"/>
    <sheet name="سپرده" sheetId="2" r:id="rId8"/>
    <sheet name="درآمدها" sheetId="11" r:id="rId9"/>
    <sheet name="درآمد سود سهام" sheetId="12" r:id="rId10"/>
    <sheet name="سود اوراق بهادار" sheetId="13" r:id="rId11"/>
    <sheet name="سود سپرده بانکی" sheetId="24" r:id="rId12"/>
    <sheet name="درآمد ناشی ازفروش" sheetId="15" r:id="rId13"/>
    <sheet name="درآمد ناشی از تغییر قیمت اوراق " sheetId="14" r:id="rId14"/>
    <sheet name="درآمد سرمایه گذاری در اوراق بها" sheetId="6" r:id="rId15"/>
    <sheet name="درآمد سرمایه گذاری در سهام" sheetId="5" r:id="rId16"/>
    <sheet name="درآمد سرمایه گذاری در صندوق" sheetId="22" r:id="rId17"/>
    <sheet name="درآمد سپرده بانکی" sheetId="7" r:id="rId18"/>
    <sheet name="سایر درآمدها" sheetId="8" r:id="rId19"/>
  </sheets>
  <definedNames>
    <definedName name="_xlnm._FilterDatabase" localSheetId="17" hidden="1">'درآمد سپرده بانکی'!$A$8:$G$8</definedName>
    <definedName name="_xlnm._FilterDatabase" localSheetId="11" hidden="1">'سود سپرده بانکی'!$A$6:$G$16</definedName>
    <definedName name="_xlnm.Print_Area" localSheetId="1">' سهام'!A1:M21</definedName>
    <definedName name="_xlnm.Print_Area" localSheetId="3">اوراق!A1:S24</definedName>
    <definedName name="_xlnm.Print_Area" localSheetId="2">'اوراق تبعی'!$A$1:$I$10</definedName>
    <definedName name="_xlnm.Print_Area" localSheetId="5">'تعدیل قیمت'!$A$1:$J$11</definedName>
    <definedName name="_xlnm.Print_Area" localSheetId="17">'درآمد سپرده بانکی'!$A$1:$G$13</definedName>
    <definedName name="_xlnm.Print_Area" localSheetId="14">'درآمد سرمایه گذاری در اوراق بها'!A1:I25</definedName>
    <definedName name="_xlnm.Print_Area" localSheetId="15">'درآمد سرمایه گذاری در سهام'!$A$1:$K$22</definedName>
    <definedName name="_xlnm.Print_Area" localSheetId="16">'درآمد سرمایه گذاری در صندوق'!$A$1:$K$32</definedName>
    <definedName name="_xlnm.Print_Area" localSheetId="9">'درآمد سود سهام'!$A$1:$M$13</definedName>
    <definedName name="_xlnm.Print_Area" localSheetId="13">'درآمد ناشی از تغییر قیمت اوراق '!A1:I48</definedName>
    <definedName name="_xlnm.Print_Area" localSheetId="12">'درآمد ناشی ازفروش'!$A$1:$I$40</definedName>
    <definedName name="_xlnm.Print_Area" localSheetId="8">درآمدها!$A$1:$S$12</definedName>
    <definedName name="_xlnm.Print_Area" localSheetId="18">'سایر درآمدها'!$A$1:$C$11</definedName>
    <definedName name="_xlnm.Print_Area" localSheetId="7">سپرده!A1:G18</definedName>
    <definedName name="_xlnm.Print_Area" localSheetId="10">'سود اوراق بهادار'!$A$1:$J$23</definedName>
    <definedName name="_xlnm.Print_Area" localSheetId="11">'سود سپرده بانکی'!$A$1:$G$12</definedName>
    <definedName name="_xlnm.Print_Area" localSheetId="6">'گواهی سپرده'!$A$1:$P$12</definedName>
    <definedName name="_xlnm.Print_Area" localSheetId="4">'واحدهای صندوق'!A1:M25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1" l="1"/>
  <c r="E10" i="11" s="1"/>
  <c r="C9" i="11"/>
  <c r="E9" i="11" s="1"/>
  <c r="C8" i="11"/>
  <c r="E8" i="11" s="1"/>
  <c r="C7" i="11"/>
  <c r="D7" i="11" s="1"/>
  <c r="C6" i="11"/>
  <c r="D6" i="11" s="1"/>
  <c r="H3" i="11"/>
  <c r="C10" i="8"/>
  <c r="B10" i="8"/>
  <c r="E12" i="7"/>
  <c r="C12" i="7"/>
  <c r="E9" i="7"/>
  <c r="C9" i="7"/>
  <c r="K31" i="22"/>
  <c r="K17" i="22"/>
  <c r="K20" i="22"/>
  <c r="K25" i="22"/>
  <c r="K28" i="22"/>
  <c r="J31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12" i="22"/>
  <c r="J11" i="22"/>
  <c r="E31" i="22"/>
  <c r="E13" i="22"/>
  <c r="E14" i="22"/>
  <c r="E15" i="22"/>
  <c r="E16" i="22"/>
  <c r="E17" i="22"/>
  <c r="E18" i="22"/>
  <c r="F18" i="22" s="1"/>
  <c r="E19" i="22"/>
  <c r="E20" i="22"/>
  <c r="E21" i="22"/>
  <c r="E22" i="22"/>
  <c r="E23" i="22"/>
  <c r="E24" i="22"/>
  <c r="E25" i="22"/>
  <c r="E26" i="22"/>
  <c r="F26" i="22" s="1"/>
  <c r="E27" i="22"/>
  <c r="E28" i="22"/>
  <c r="E29" i="22"/>
  <c r="E30" i="22"/>
  <c r="E12" i="22"/>
  <c r="F15" i="22"/>
  <c r="F22" i="22"/>
  <c r="F25" i="22"/>
  <c r="F11" i="22"/>
  <c r="N4" i="22"/>
  <c r="K13" i="22" s="1"/>
  <c r="I31" i="22"/>
  <c r="H31" i="22"/>
  <c r="D31" i="22"/>
  <c r="C31" i="22"/>
  <c r="J11" i="5"/>
  <c r="E21" i="5"/>
  <c r="N5" i="5"/>
  <c r="K18" i="5" s="1"/>
  <c r="B21" i="5"/>
  <c r="C21" i="5"/>
  <c r="D21" i="5"/>
  <c r="E13" i="5"/>
  <c r="E14" i="5"/>
  <c r="E15" i="5"/>
  <c r="E16" i="5"/>
  <c r="E17" i="5"/>
  <c r="E18" i="5"/>
  <c r="E19" i="5"/>
  <c r="E20" i="5"/>
  <c r="E12" i="5"/>
  <c r="E11" i="5"/>
  <c r="G24" i="6"/>
  <c r="I24" i="6"/>
  <c r="I12" i="6"/>
  <c r="I13" i="6"/>
  <c r="I14" i="6"/>
  <c r="I15" i="6"/>
  <c r="I16" i="6"/>
  <c r="I17" i="6"/>
  <c r="I18" i="6"/>
  <c r="I19" i="6"/>
  <c r="I20" i="6"/>
  <c r="I21" i="6"/>
  <c r="I22" i="6"/>
  <c r="I23" i="6"/>
  <c r="I11" i="6"/>
  <c r="I10" i="6"/>
  <c r="E24" i="6"/>
  <c r="E12" i="6"/>
  <c r="E13" i="6"/>
  <c r="E14" i="6"/>
  <c r="E15" i="6"/>
  <c r="E16" i="6"/>
  <c r="E17" i="6"/>
  <c r="E18" i="6"/>
  <c r="E19" i="6"/>
  <c r="E20" i="6"/>
  <c r="E21" i="6"/>
  <c r="E22" i="6"/>
  <c r="E23" i="6"/>
  <c r="E11" i="6"/>
  <c r="E10" i="6"/>
  <c r="C24" i="6"/>
  <c r="D24" i="6"/>
  <c r="F24" i="6"/>
  <c r="H24" i="6"/>
  <c r="B24" i="6"/>
  <c r="I38" i="14"/>
  <c r="I44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9" i="14"/>
  <c r="I40" i="14"/>
  <c r="I41" i="14"/>
  <c r="I42" i="14"/>
  <c r="I43" i="14"/>
  <c r="I8" i="14"/>
  <c r="I7" i="14"/>
  <c r="E44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8" i="14"/>
  <c r="E7" i="14"/>
  <c r="D44" i="14"/>
  <c r="G44" i="14"/>
  <c r="H44" i="14"/>
  <c r="C44" i="14"/>
  <c r="H37" i="15"/>
  <c r="I37" i="15"/>
  <c r="G37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8" i="15"/>
  <c r="I7" i="15"/>
  <c r="D37" i="15"/>
  <c r="E37" i="15"/>
  <c r="C37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8" i="15"/>
  <c r="E7" i="15"/>
  <c r="C11" i="24"/>
  <c r="E11" i="24"/>
  <c r="F11" i="24"/>
  <c r="B11" i="24"/>
  <c r="G9" i="24"/>
  <c r="G10" i="24"/>
  <c r="G8" i="24"/>
  <c r="G11" i="24" s="1"/>
  <c r="G7" i="24"/>
  <c r="D9" i="24"/>
  <c r="D10" i="24"/>
  <c r="D8" i="24"/>
  <c r="D7" i="24"/>
  <c r="D11" i="24" s="1"/>
  <c r="E22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8" i="13"/>
  <c r="J7" i="13"/>
  <c r="J22" i="13" s="1"/>
  <c r="G9" i="13"/>
  <c r="G22" i="13" s="1"/>
  <c r="G10" i="13"/>
  <c r="G11" i="13"/>
  <c r="G12" i="13"/>
  <c r="G13" i="13"/>
  <c r="G14" i="13"/>
  <c r="G15" i="13"/>
  <c r="G16" i="13"/>
  <c r="G17" i="13"/>
  <c r="G18" i="13"/>
  <c r="G19" i="13"/>
  <c r="G20" i="13"/>
  <c r="G21" i="13"/>
  <c r="G8" i="13"/>
  <c r="G7" i="13"/>
  <c r="F22" i="13"/>
  <c r="H22" i="13"/>
  <c r="I22" i="13"/>
  <c r="J12" i="12"/>
  <c r="J9" i="12"/>
  <c r="J10" i="12"/>
  <c r="J11" i="12"/>
  <c r="J8" i="12"/>
  <c r="J7" i="12"/>
  <c r="G9" i="12"/>
  <c r="G12" i="12" s="1"/>
  <c r="G10" i="12"/>
  <c r="G11" i="12"/>
  <c r="G8" i="12"/>
  <c r="G7" i="12"/>
  <c r="F12" i="12"/>
  <c r="H12" i="12"/>
  <c r="I12" i="12"/>
  <c r="E12" i="12"/>
  <c r="F13" i="2"/>
  <c r="F9" i="2"/>
  <c r="F10" i="2"/>
  <c r="F11" i="2"/>
  <c r="F12" i="2"/>
  <c r="F8" i="2"/>
  <c r="H3" i="2"/>
  <c r="E13" i="2"/>
  <c r="C13" i="2"/>
  <c r="D13" i="2"/>
  <c r="B13" i="2"/>
  <c r="M24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10" i="21"/>
  <c r="P6" i="21"/>
  <c r="F24" i="21"/>
  <c r="L24" i="21"/>
  <c r="K24" i="21"/>
  <c r="H24" i="21"/>
  <c r="D24" i="21"/>
  <c r="C24" i="21"/>
  <c r="S23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9" i="3"/>
  <c r="R23" i="3"/>
  <c r="Q23" i="3"/>
  <c r="I23" i="3"/>
  <c r="U5" i="3"/>
  <c r="M20" i="1"/>
  <c r="M11" i="1"/>
  <c r="M12" i="1"/>
  <c r="M13" i="1"/>
  <c r="M14" i="1"/>
  <c r="M15" i="1"/>
  <c r="M16" i="1"/>
  <c r="M17" i="1"/>
  <c r="M18" i="1"/>
  <c r="M19" i="1"/>
  <c r="M10" i="1"/>
  <c r="D20" i="1"/>
  <c r="F20" i="1"/>
  <c r="H20" i="1"/>
  <c r="K20" i="1"/>
  <c r="L20" i="1"/>
  <c r="C20" i="1"/>
  <c r="D10" i="11" l="1"/>
  <c r="D9" i="11"/>
  <c r="D8" i="11"/>
  <c r="E7" i="11"/>
  <c r="D11" i="11"/>
  <c r="E6" i="11"/>
  <c r="E11" i="11" s="1"/>
  <c r="F17" i="5"/>
  <c r="K16" i="5"/>
  <c r="F24" i="22"/>
  <c r="F14" i="22"/>
  <c r="K27" i="22"/>
  <c r="K19" i="22"/>
  <c r="F31" i="22"/>
  <c r="F18" i="5"/>
  <c r="K17" i="5"/>
  <c r="F16" i="5"/>
  <c r="K15" i="5"/>
  <c r="F23" i="22"/>
  <c r="F13" i="22"/>
  <c r="K26" i="22"/>
  <c r="K18" i="22"/>
  <c r="F11" i="5"/>
  <c r="F14" i="5"/>
  <c r="K12" i="5"/>
  <c r="K13" i="5"/>
  <c r="F12" i="22"/>
  <c r="F21" i="22"/>
  <c r="K11" i="22"/>
  <c r="K24" i="22"/>
  <c r="K16" i="22"/>
  <c r="K11" i="5"/>
  <c r="F12" i="5"/>
  <c r="F13" i="5"/>
  <c r="K20" i="5"/>
  <c r="K21" i="5"/>
  <c r="F30" i="22"/>
  <c r="F20" i="22"/>
  <c r="K12" i="22"/>
  <c r="K23" i="22"/>
  <c r="K15" i="22"/>
  <c r="F20" i="5"/>
  <c r="K19" i="5"/>
  <c r="F29" i="22"/>
  <c r="F17" i="22"/>
  <c r="K30" i="22"/>
  <c r="K22" i="22"/>
  <c r="K14" i="22"/>
  <c r="F15" i="5"/>
  <c r="K14" i="5"/>
  <c r="F19" i="5"/>
  <c r="F21" i="5"/>
  <c r="F28" i="22"/>
  <c r="F16" i="22"/>
  <c r="F27" i="22"/>
  <c r="F19" i="22"/>
  <c r="K29" i="22"/>
  <c r="K2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<sst xmlns="http://schemas.openxmlformats.org/spreadsheetml/2006/main" count="663" uniqueCount="225">
  <si>
    <t>به ‌نام خدا</t>
  </si>
  <si>
    <t>صندوق سرمایه گذاری اختصاصی بازارگردانی کیان</t>
  </si>
  <si>
    <t xml:space="preserve">صورت وضعیت پرتفوی
</t>
  </si>
  <si>
    <t xml:space="preserve">برای ماه منتهی به 1404/11/30
</t>
  </si>
  <si>
    <t>مدیر صندوق</t>
  </si>
  <si>
    <t xml:space="preserve"> صندوق سرمایه گذاری اختصاصی بازارگردانی کیان</t>
  </si>
  <si>
    <t xml:space="preserve">صورت وضعیت پرتفوی </t>
  </si>
  <si>
    <t>برای ماه منتهی به 1404/11/30</t>
  </si>
  <si>
    <t>1- سرمایه گذاری ها</t>
  </si>
  <si>
    <t>1-1-سرمایه‌گذاری در سهام و حق تقدم سهام وصندوق‌های سرمایه‌گذاری</t>
  </si>
  <si>
    <t>1404/11/01</t>
  </si>
  <si>
    <t>تغییرات طی دوره</t>
  </si>
  <si>
    <t>1404/11/30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</si>
  <si>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</si>
  <si>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</si>
  <si>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</si>
  <si>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</si>
  <si>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</si>
  <si>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</si>
  <si>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</si>
  <si>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</si>
  <si>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</si>
  <si>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</si>
  <si>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دارو عبیدی (دعبید)</t>
  </si>
  <si>
    <t>کیمیای زنجان گستران (کیمیا)</t>
  </si>
  <si>
    <t>فرابورس ایران (فرابورس)</t>
  </si>
  <si>
    <t>پویا زرکان آق دره (فزر)</t>
  </si>
  <si>
    <t>صنایع شیمیایی کیمیاگران امروز (شکام)</t>
  </si>
  <si>
    <t>سوژمیران (فسوژ)</t>
  </si>
  <si>
    <t>گروه مالی کیان (کیانا)</t>
  </si>
  <si>
    <t>توسعه فن افزار توسن (فن افزار)</t>
  </si>
  <si>
    <t>کانی کربن طبس (کربن)</t>
  </si>
  <si>
    <t>کانی کربن طبس (حق تقدم) (کربنح)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</si>
  <si>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</si>
  <si>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</si>
  <si>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</si>
  <si>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</si>
  <si>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</si>
  <si>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</si>
  <si>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</si>
  <si>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</si>
  <si>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</si>
  <si>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</si>
  <si>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</si>
  <si>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</si>
  <si>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</si>
  <si>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</si>
  <si>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</si>
  <si>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</si>
  <si>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</si>
  <si>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</si>
  <si>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</si>
  <si>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مرابحه مادیران-کیان060626 (لوازم مادیران063)</t>
  </si>
  <si>
    <t>بلی</t>
  </si>
  <si>
    <t>1402/06/26</t>
  </si>
  <si>
    <t>1406/06/26</t>
  </si>
  <si>
    <t>مرابحه الکترومادیرا-کیان060626 (الکترومادیران062)</t>
  </si>
  <si>
    <t>مرابحه کرمان موتور-کیان051223 (کرمان5124)</t>
  </si>
  <si>
    <t>1402/12/23</t>
  </si>
  <si>
    <t>1405/12/23</t>
  </si>
  <si>
    <t>مرابحه عالیس-کیان070224 (عالیس072)</t>
  </si>
  <si>
    <t>1403/02/24</t>
  </si>
  <si>
    <t>1407/02/24</t>
  </si>
  <si>
    <t>صکوک اجاره فارس07-بدون ضامن (صفارس07)</t>
  </si>
  <si>
    <t>1403/03/07</t>
  </si>
  <si>
    <t>1407/03/07</t>
  </si>
  <si>
    <t>مرابحه ایده گستران زمان070309 (ایده07)</t>
  </si>
  <si>
    <t>1403/03/09</t>
  </si>
  <si>
    <t>1407/03/09</t>
  </si>
  <si>
    <t>صکوک مرابحه فروس670-بدون ضامن (صفروس670)</t>
  </si>
  <si>
    <t>1403/07/29</t>
  </si>
  <si>
    <t>1406/07/29</t>
  </si>
  <si>
    <t>مرابحه توسعه معادن-کیان071120 (توسعه معادن071)</t>
  </si>
  <si>
    <t>1403/11/20</t>
  </si>
  <si>
    <t>1407/11/20</t>
  </si>
  <si>
    <t>مرابحه آرمان ارگ-کیان071221 (آرمان ارگ072)</t>
  </si>
  <si>
    <t>1403/12/21</t>
  </si>
  <si>
    <t>1407/12/21</t>
  </si>
  <si>
    <t>مرابحه نانو دارو پژوهان080527 (نانو دارو08)</t>
  </si>
  <si>
    <t>1404/05/27</t>
  </si>
  <si>
    <t>1408/05/27</t>
  </si>
  <si>
    <t>مرابحه جاوید آریان 080612 (تاجا08)</t>
  </si>
  <si>
    <t>1404/06/12</t>
  </si>
  <si>
    <t>1408/06/12</t>
  </si>
  <si>
    <t>صکوک اجاره فارس86-بدون ضامن (صفارس86)</t>
  </si>
  <si>
    <t>1404/06/24</t>
  </si>
  <si>
    <t>1408/06/24</t>
  </si>
  <si>
    <t>صکوک اجاره فارس008-بدون ضامن (صفارس008)</t>
  </si>
  <si>
    <t>1404/08/24</t>
  </si>
  <si>
    <t>1408/08/24</t>
  </si>
  <si>
    <t>صکوک اجاره تاصیکو081-بدون ضامن (صصیکو081)</t>
  </si>
  <si>
    <t>1404/10/16</t>
  </si>
  <si>
    <t>1408/10/16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</si>
  <si>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</si>
  <si>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</si>
  <si>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</si>
  <si>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</si>
  <si>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</si>
  <si>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تداوم اطمینان تمدن (تداوم)</t>
  </si>
  <si>
    <t>با درآمد ثابت کیان (کیان)</t>
  </si>
  <si>
    <t>ص.س. در اوراق بهادار مبتنی بر طلای کیان (گوهر)</t>
  </si>
  <si>
    <t>ارمغان فیروزه آسیا (فیروزا)</t>
  </si>
  <si>
    <t>آوای سهام کیان (رشدی کیان)</t>
  </si>
  <si>
    <t>شاخصی کیان (هم وزن)</t>
  </si>
  <si>
    <t>ارزش پاداش (پاداش)</t>
  </si>
  <si>
    <t>سرمایه گذاری لبخند فارابی (لبخند)</t>
  </si>
  <si>
    <t>با درآمد ثابت سام (سام)</t>
  </si>
  <si>
    <t>بخشی کیان (فارما کیان)</t>
  </si>
  <si>
    <t>به آفرید سپینود (سپینود)</t>
  </si>
  <si>
    <t>زمرد کوروش (زمرد کوروش)</t>
  </si>
  <si>
    <t>اوراق بهادار با درآمد ثابت رایبد (رایبد)</t>
  </si>
  <si>
    <t>بخشی کیان2 (یوتیلیتی)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</si>
  <si>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</si>
  <si>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</si>
  <si>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از تاریخ 1404/11/01 تا تاریخ 1404/11/30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</si>
  <si>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</si>
  <si>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</si>
  <si>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</si>
  <si>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</si>
  <si>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</si>
  <si>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</si>
  <si>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</si>
  <si>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</si>
  <si>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</si>
  <si>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</si>
  <si>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</si>
  <si>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</si>
  <si>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</si>
  <si>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</si>
  <si>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</si>
  <si>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</si>
  <si>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</si>
  <si>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</si>
  <si>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</si>
  <si>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پاسارگاد</t>
  </si>
  <si>
    <t>بانک شهر</t>
  </si>
  <si>
    <t>بانک خاورمیانه</t>
  </si>
  <si>
    <t>بانک صادرات</t>
  </si>
  <si>
    <t>بانک ملت</t>
  </si>
  <si>
    <t xml:space="preserve"> </t>
  </si>
  <si>
    <t xml:space="preserve">صورت وضعیت درآمدها </t>
  </si>
  <si>
    <t>برای ماه منتهی به  1404/11/30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</si>
  <si>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</si>
  <si>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</si>
  <si>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</si>
  <si>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</si>
  <si>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</si>
  <si>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</si>
  <si>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</si>
  <si>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</si>
  <si>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</si>
  <si>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</si>
  <si>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</si>
  <si>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</si>
  <si>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</si>
  <si>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</si>
  <si>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</si>
  <si>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</si>
  <si>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</si>
  <si>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1404/11/01 تا  1404/11/30</t>
  </si>
  <si>
    <t>از ابتدای سال مالی تا 1404/11/30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</si>
  <si>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</si>
  <si>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</si>
  <si>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</si>
  <si>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</si>
  <si>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</si>
  <si>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</si>
  <si>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1404/03/28</t>
  </si>
  <si>
    <t>1404/04/16</t>
  </si>
  <si>
    <t>1404/04/29</t>
  </si>
  <si>
    <t>1404/05/05</t>
  </si>
  <si>
    <t>1404/11/28</t>
  </si>
  <si>
    <t>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</si>
  <si>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</si>
  <si>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</si>
  <si>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</si>
  <si>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</si>
  <si>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1405/02/24</t>
  </si>
  <si>
    <t>23.00</t>
  </si>
  <si>
    <t>1404/12/24</t>
  </si>
  <si>
    <t>1405/02/20</t>
  </si>
  <si>
    <t>1404/12/09</t>
  </si>
  <si>
    <t>1404/12/26</t>
  </si>
  <si>
    <t>1405/04/16</t>
  </si>
  <si>
    <t>26.00</t>
  </si>
  <si>
    <t>1404/12/12</t>
  </si>
  <si>
    <t>1405/01/29</t>
  </si>
  <si>
    <t>1404/12/23</t>
  </si>
  <si>
    <t>1404/12/07</t>
  </si>
  <si>
    <t>1404/12/21</t>
  </si>
  <si>
    <t>1405/02/27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</si>
  <si>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</si>
  <si>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</si>
  <si>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</si>
  <si>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</si>
  <si>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</si>
  <si>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کامیاب آشنا (کامیاب)</t>
  </si>
  <si>
    <t>با درآمد ثابت پاسارگاد (پاسارگاد)</t>
  </si>
  <si>
    <t>خاتم ایساتیس پویا (خاتم)</t>
  </si>
  <si>
    <t>نوع دوم کارا (کارا)</t>
  </si>
  <si>
    <t>نهال ایرانیان (صنهال)</t>
  </si>
  <si>
    <t>سپر سرمایه بیدار (سپر)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</si>
  <si>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</si>
  <si>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</si>
  <si>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</si>
  <si>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</si>
  <si>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</si>
  <si>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</si>
  <si>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</si>
  <si>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</si>
  <si>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</si>
  <si>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</si>
  <si>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</si>
  <si>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</si>
  <si>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</si>
  <si>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</si>
  <si>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</si>
  <si>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</si>
  <si>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</si>
  <si>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</si>
  <si>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</si>
  <si>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</si>
  <si>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</si>
  <si>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4-2-سایر درآمدها:</t>
  </si>
  <si>
    <t>درامد حاصل از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</si>
</sst>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70" formatCode="0.0%"/>
  </numFmts>
  <fonts count="24" x14ac:knownFonts="1">
    <font>
      <sz val="11"/>
      <color theme="1"/>
      <name val="B Nazanin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0"/>
      <name val="B Nazanin"/>
      <charset val="178"/>
    </font>
    <font>
      <sz val="10"/>
      <name val="B Nazanin"/>
      <charset val="178"/>
    </font>
    <font>
      <sz val="8"/>
      <name val="B Nazanin"/>
      <charset val="178"/>
    </font>
    <font>
      <sz val="8"/>
      <name val="B Nazanin"/>
      <family val="2"/>
      <charset val="178"/>
    </font>
    <font>
      <b/>
      <sz val="11"/>
      <name val="B Nazanin"/>
      <charset val="178"/>
      <scheme val="minor"/>
    </font>
    <font>
      <sz val="11"/>
      <name val="B Nazanin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sz val="11"/>
      <name val="B Nazanin"/>
      <family val="2"/>
      <charset val="178"/>
      <scheme val="minor"/>
    </font>
    <font>
      <b/>
      <sz val="11"/>
      <name val="B Nazanin"/>
      <charset val="178"/>
    </font>
    <font>
      <sz val="12"/>
      <name val="B Nazanin"/>
      <charset val="178"/>
      <scheme val="minor"/>
    </font>
    <font>
      <b/>
      <sz val="8"/>
      <name val="B Nazanin"/>
      <charset val="178"/>
    </font>
    <font>
      <b/>
      <sz val="10"/>
      <name val="B Titr"/>
      <charset val="178"/>
    </font>
    <font>
      <i/>
      <sz val="8"/>
      <name val="B Nazanin"/>
      <charset val="178"/>
    </font>
    <font>
      <i/>
      <sz val="10"/>
      <name val="B Nazanin"/>
      <charset val="178"/>
    </font>
    <font>
      <b/>
      <sz val="12"/>
      <name val="B Titr"/>
      <charset val="178"/>
    </font>
    <font>
      <sz val="18"/>
      <name val="B Nazanin"/>
      <charset val="178"/>
    </font>
    <font>
      <sz val="20"/>
      <name val="B Nazanin"/>
      <charset val="178"/>
    </font>
    <font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vertical="center" readingOrder="2"/>
    </xf>
    <xf numFmtId="0" fontId="6" fillId="0" borderId="0" xfId="0" applyFont="1" applyAlignment="1">
      <alignment horizontal="right" vertical="center" readingOrder="1"/>
    </xf>
    <xf numFmtId="0" fontId="6" fillId="0" borderId="0" xfId="0" applyFont="1" applyAlignment="1">
      <alignment horizontal="right" vertical="center" readingOrder="2"/>
    </xf>
    <xf numFmtId="165" fontId="6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right" vertical="center" readingOrder="2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 readingOrder="2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49" fontId="6" fillId="0" borderId="0" xfId="0" applyNumberFormat="1" applyFont="1" applyAlignment="1">
      <alignment horizontal="right" vertical="center" readingOrder="2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readingOrder="2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 readingOrder="2"/>
    </xf>
    <xf numFmtId="165" fontId="6" fillId="0" borderId="0" xfId="0" applyNumberFormat="1" applyFont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 readingOrder="2"/>
    </xf>
    <xf numFmtId="0" fontId="13" fillId="0" borderId="0" xfId="0" applyFont="1"/>
    <xf numFmtId="0" fontId="17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 readingOrder="2"/>
    </xf>
    <xf numFmtId="165" fontId="18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horizontal="right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165" fontId="7" fillId="0" borderId="4" xfId="0" applyNumberFormat="1" applyFont="1" applyFill="1" applyBorder="1" applyAlignment="1">
      <alignment horizontal="center" vertical="center"/>
    </xf>
    <xf numFmtId="38" fontId="7" fillId="0" borderId="10" xfId="0" applyNumberFormat="1" applyFont="1" applyFill="1" applyBorder="1" applyAlignment="1">
      <alignment horizontal="center" vertical="center"/>
    </xf>
    <xf numFmtId="38" fontId="7" fillId="0" borderId="11" xfId="0" applyNumberFormat="1" applyFont="1" applyFill="1" applyBorder="1" applyAlignment="1">
      <alignment horizontal="center" vertical="center"/>
    </xf>
    <xf numFmtId="38" fontId="7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170" fontId="7" fillId="0" borderId="10" xfId="1" applyNumberFormat="1" applyFont="1" applyFill="1" applyBorder="1" applyAlignment="1">
      <alignment horizontal="center" vertical="center"/>
    </xf>
    <xf numFmtId="10" fontId="7" fillId="0" borderId="10" xfId="1" applyNumberFormat="1" applyFont="1" applyFill="1" applyBorder="1" applyAlignment="1">
      <alignment horizontal="center" vertical="center"/>
    </xf>
    <xf numFmtId="9" fontId="7" fillId="0" borderId="4" xfId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7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0" fontId="7" fillId="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165" fontId="7" fillId="0" borderId="5" xfId="0" applyNumberFormat="1" applyFont="1" applyFill="1" applyBorder="1" applyAlignment="1">
      <alignment horizontal="center" vertical="center"/>
    </xf>
    <xf numFmtId="38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Fill="1"/>
    <xf numFmtId="39" fontId="11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right" vertical="center"/>
    </xf>
    <xf numFmtId="38" fontId="7" fillId="0" borderId="12" xfId="0" applyNumberFormat="1" applyFont="1" applyFill="1" applyBorder="1" applyAlignment="1">
      <alignment horizontal="right" vertical="center"/>
    </xf>
    <xf numFmtId="38" fontId="7" fillId="0" borderId="5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center" vertical="center" readingOrder="2"/>
    </xf>
    <xf numFmtId="170" fontId="7" fillId="0" borderId="11" xfId="1" applyNumberFormat="1" applyFont="1" applyFill="1" applyBorder="1" applyAlignment="1">
      <alignment horizontal="center" vertical="center"/>
    </xf>
    <xf numFmtId="10" fontId="7" fillId="0" borderId="11" xfId="1" applyNumberFormat="1" applyFont="1" applyFill="1" applyBorder="1" applyAlignment="1">
      <alignment horizontal="center" vertical="center"/>
    </xf>
    <xf numFmtId="10" fontId="7" fillId="0" borderId="5" xfId="1" applyNumberFormat="1" applyFont="1" applyFill="1" applyBorder="1" applyAlignment="1">
      <alignment horizontal="center" vertical="center"/>
    </xf>
    <xf numFmtId="9" fontId="7" fillId="0" borderId="4" xfId="1" applyNumberFormat="1" applyFont="1" applyFill="1" applyBorder="1" applyAlignment="1">
      <alignment horizontal="center" vertical="center"/>
    </xf>
    <xf numFmtId="9" fontId="7" fillId="0" borderId="5" xfId="1" applyNumberFormat="1" applyFont="1" applyFill="1" applyBorder="1" applyAlignment="1">
      <alignment horizontal="center" vertical="center"/>
    </xf>
    <xf numFmtId="0" fontId="9" fillId="0" borderId="0" xfId="0" applyFont="1" applyFill="1"/>
    <xf numFmtId="3" fontId="11" fillId="0" borderId="0" xfId="0" applyNumberFormat="1" applyFont="1"/>
    <xf numFmtId="9" fontId="7" fillId="0" borderId="10" xfId="1" applyNumberFormat="1" applyFont="1" applyFill="1" applyBorder="1" applyAlignment="1">
      <alignment horizontal="center" vertical="center"/>
    </xf>
    <xf numFmtId="9" fontId="7" fillId="0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1"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10</xdr:col>
      <xdr:colOff>67522</xdr:colOff>
      <xdr:row>40</xdr:row>
      <xdr:rowOff>105971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7C263-E184-F432-CA8B-798B3F02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560528" y="76200"/>
          <a:ext cx="6068272" cy="85736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8:I8" headerRowCount="0" headerRowDxfId="2" dataDxfId="0" totalsRowDxfId="1">
  <tableColumns count="9">
    <tableColumn id="1" xr3:uid="{00000000-0010-0000-0100-000001000000}" name="جمع" dataDxfId="11"/>
    <tableColumn id="2" xr3:uid="{00000000-0010-0000-0100-000002000000}" name="0" dataDxfId="10"/>
    <tableColumn id="3" xr3:uid="{00000000-0010-0000-0100-000003000000}" name="Column3" dataDxfId="9"/>
    <tableColumn id="4" xr3:uid="{00000000-0010-0000-0100-000004000000}" name="Column4" dataDxfId="8"/>
    <tableColumn id="5" xr3:uid="{00000000-0010-0000-0100-000005000000}" name="Column5" dataDxfId="7"/>
    <tableColumn id="6" xr3:uid="{00000000-0010-0000-0100-000006000000}" name="Column6" dataDxfId="6"/>
    <tableColumn id="7" xr3:uid="{00000000-0010-0000-0100-000007000000}" name="Column7" dataDxfId="5"/>
    <tableColumn id="8" xr3:uid="{00000000-0010-0000-0100-000008000000}" name="Column8" dataDxfId="4"/>
    <tableColumn id="9" xr3:uid="{00000000-0010-0000-0100-000009000000}" name="Column9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9:G9" headerRowCount="0" headerRowDxfId="14" dataDxfId="12" totalsRowDxfId="13">
  <tableColumns count="7">
    <tableColumn id="1" xr3:uid="{00000000-0010-0000-0400-000001000000}" name="جمع" dataDxfId="21"/>
    <tableColumn id="2" xr3:uid="{00000000-0010-0000-0400-000002000000}" name="0" dataDxfId="20"/>
    <tableColumn id="3" xr3:uid="{00000000-0010-0000-0400-000003000000}" name="Column3" dataDxfId="19"/>
    <tableColumn id="4" xr3:uid="{00000000-0010-0000-0400-000004000000}" name="Column4" dataDxfId="18"/>
    <tableColumn id="5" xr3:uid="{00000000-0010-0000-0400-000005000000}" name="Column5" dataDxfId="17"/>
    <tableColumn id="6" xr3:uid="{00000000-0010-0000-0400-000006000000}" name="Column6" dataDxfId="16"/>
    <tableColumn id="7" xr3:uid="{00000000-0010-0000-0400-000007000000}" name="Column7" data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8:P8" headerRowCount="0" headerRowDxfId="24" dataDxfId="22" totalsRowDxfId="23">
  <tableColumns count="16">
    <tableColumn id="1" xr3:uid="{00000000-0010-0000-0500-000001000000}" name="جمع" dataDxfId="40"/>
    <tableColumn id="2" xr3:uid="{00000000-0010-0000-0500-000002000000}" name="Column2" dataDxfId="39"/>
    <tableColumn id="3" xr3:uid="{00000000-0010-0000-0500-000003000000}" name="0" dataDxfId="38"/>
    <tableColumn id="4" xr3:uid="{00000000-0010-0000-0500-000004000000}" name="Column4" dataDxfId="37"/>
    <tableColumn id="5" xr3:uid="{00000000-0010-0000-0500-000005000000}" name="Column5" dataDxfId="36"/>
    <tableColumn id="6" xr3:uid="{00000000-0010-0000-0500-000006000000}" name="Column6" dataDxfId="35"/>
    <tableColumn id="7" xr3:uid="{00000000-0010-0000-0500-000007000000}" name="Column7" dataDxfId="34"/>
    <tableColumn id="8" xr3:uid="{00000000-0010-0000-0500-000008000000}" name="Column8" dataDxfId="33"/>
    <tableColumn id="9" xr3:uid="{00000000-0010-0000-0500-000009000000}" name="Column9" dataDxfId="32"/>
    <tableColumn id="10" xr3:uid="{00000000-0010-0000-0500-00000A000000}" name="Column10" dataDxfId="31"/>
    <tableColumn id="11" xr3:uid="{00000000-0010-0000-0500-00000B000000}" name="Column11" dataDxfId="30"/>
    <tableColumn id="12" xr3:uid="{00000000-0010-0000-0500-00000C000000}" name="Column12" dataDxfId="29"/>
    <tableColumn id="13" xr3:uid="{00000000-0010-0000-0500-00000D000000}" name="Column13" dataDxfId="28"/>
    <tableColumn id="14" xr3:uid="{00000000-0010-0000-0500-00000E000000}" name="Column14" dataDxfId="27"/>
    <tableColumn id="15" xr3:uid="{00000000-0010-0000-0500-00000F000000}" name="Column15" dataDxfId="26"/>
    <tableColumn id="16" xr3:uid="{00000000-0010-0000-0500-000010000000}" name="Column16" dataDxfId="2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opLeftCell="A13" zoomScaleNormal="100" workbookViewId="0">
      <selection activeCell="R17" sqref="R17"/>
    </sheetView>
  </sheetViews>
  <sheetFormatPr defaultColWidth="9" defaultRowHeight="18" x14ac:dyDescent="0.45"/>
  <cols>
    <col min="1" max="1" width="9" style="42" customWidth="1"/>
    <col min="2" max="16384" width="9" style="42"/>
  </cols>
  <sheetData>
    <row r="3" spans="1:17" ht="27.75" x14ac:dyDescent="0.65">
      <c r="D3" s="109" t="s">
        <v>0</v>
      </c>
      <c r="E3" s="110"/>
      <c r="F3" s="110"/>
    </row>
    <row r="6" spans="1:17" ht="15" customHeight="1" x14ac:dyDescent="0.4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17" ht="15" customHeight="1" x14ac:dyDescent="0.4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ht="15" customHeight="1" x14ac:dyDescent="0.45">
      <c r="A8" s="112"/>
      <c r="B8" s="112"/>
      <c r="C8" s="112"/>
      <c r="D8" s="112"/>
      <c r="E8" s="112"/>
      <c r="F8" s="112"/>
      <c r="G8" s="112"/>
      <c r="H8" s="112"/>
      <c r="I8" s="112"/>
      <c r="J8" s="111"/>
      <c r="K8" s="111"/>
      <c r="L8" s="111"/>
      <c r="M8" s="111"/>
      <c r="N8" s="111"/>
      <c r="O8" s="111"/>
      <c r="P8" s="111"/>
      <c r="Q8" s="111"/>
    </row>
    <row r="9" spans="1:17" ht="15" customHeight="1" x14ac:dyDescent="0.45">
      <c r="A9" s="112"/>
      <c r="B9" s="112"/>
      <c r="C9" s="112"/>
      <c r="D9" s="112"/>
      <c r="E9" s="112"/>
      <c r="F9" s="112"/>
      <c r="G9" s="112"/>
      <c r="H9" s="112"/>
      <c r="I9" s="112"/>
      <c r="J9" s="111"/>
      <c r="K9" s="111"/>
      <c r="L9" s="111"/>
      <c r="M9" s="111"/>
      <c r="N9" s="111"/>
      <c r="O9" s="111"/>
      <c r="P9" s="111"/>
      <c r="Q9" s="111"/>
    </row>
    <row r="10" spans="1:17" ht="15" customHeight="1" x14ac:dyDescent="0.45">
      <c r="A10" s="112"/>
      <c r="B10" s="112"/>
      <c r="C10" s="112"/>
      <c r="D10" s="112"/>
      <c r="E10" s="112"/>
      <c r="F10" s="112"/>
      <c r="G10" s="112"/>
      <c r="H10" s="112"/>
      <c r="I10" s="112"/>
      <c r="J10" s="111"/>
      <c r="K10" s="111"/>
      <c r="L10" s="111"/>
      <c r="M10" s="111"/>
      <c r="N10" s="111"/>
      <c r="O10" s="111"/>
      <c r="P10" s="111"/>
      <c r="Q10" s="111"/>
    </row>
    <row r="11" spans="1:17" ht="15" customHeight="1" x14ac:dyDescent="0.45">
      <c r="A11" s="112"/>
      <c r="B11" s="112"/>
      <c r="C11" s="112"/>
      <c r="D11" s="112"/>
      <c r="E11" s="112"/>
      <c r="F11" s="112"/>
      <c r="G11" s="112"/>
      <c r="H11" s="112"/>
      <c r="I11" s="112"/>
      <c r="J11" s="111"/>
      <c r="K11" s="111"/>
      <c r="L11" s="111"/>
      <c r="M11" s="111"/>
      <c r="N11" s="111"/>
      <c r="O11" s="111"/>
      <c r="P11" s="111"/>
      <c r="Q11" s="111"/>
    </row>
    <row r="12" spans="1:17" ht="15" customHeight="1" x14ac:dyDescent="0.45">
      <c r="A12" s="112"/>
      <c r="B12" s="112"/>
      <c r="C12" s="112"/>
      <c r="D12" s="112"/>
      <c r="E12" s="112"/>
      <c r="F12" s="112"/>
      <c r="G12" s="112"/>
      <c r="H12" s="112"/>
      <c r="I12" s="112"/>
      <c r="J12" s="111"/>
      <c r="K12" s="111"/>
      <c r="L12" s="111"/>
      <c r="M12" s="111"/>
      <c r="N12" s="111"/>
      <c r="O12" s="111"/>
      <c r="P12" s="111"/>
      <c r="Q12" s="111"/>
    </row>
    <row r="13" spans="1:17" ht="15" customHeight="1" x14ac:dyDescent="0.45">
      <c r="A13" s="112"/>
      <c r="B13" s="112"/>
      <c r="C13" s="112"/>
      <c r="D13" s="112"/>
      <c r="E13" s="112"/>
      <c r="F13" s="112"/>
      <c r="G13" s="112"/>
      <c r="H13" s="112"/>
      <c r="I13" s="112"/>
      <c r="J13" s="111"/>
      <c r="K13" s="111"/>
      <c r="L13" s="111"/>
      <c r="M13" s="111"/>
      <c r="N13" s="111"/>
      <c r="O13" s="111"/>
      <c r="P13" s="111"/>
      <c r="Q13" s="111"/>
    </row>
    <row r="14" spans="1:17" ht="15" customHeight="1" x14ac:dyDescent="0.45">
      <c r="A14" s="112"/>
      <c r="B14" s="112"/>
      <c r="C14" s="112"/>
      <c r="D14" s="112"/>
      <c r="E14" s="112"/>
      <c r="F14" s="112"/>
      <c r="G14" s="112"/>
      <c r="H14" s="112"/>
      <c r="I14" s="112"/>
      <c r="J14" s="111"/>
      <c r="K14" s="111"/>
      <c r="L14" s="111"/>
      <c r="M14" s="111"/>
      <c r="N14" s="111"/>
      <c r="O14" s="111"/>
      <c r="P14" s="111"/>
      <c r="Q14" s="111"/>
    </row>
    <row r="15" spans="1:17" ht="15" customHeight="1" x14ac:dyDescent="0.45">
      <c r="A15" s="113" t="s">
        <v>1</v>
      </c>
      <c r="B15" s="113"/>
      <c r="C15" s="113"/>
      <c r="D15" s="113"/>
      <c r="E15" s="113"/>
      <c r="F15" s="113"/>
      <c r="G15" s="113"/>
      <c r="H15" s="113"/>
      <c r="I15" s="113"/>
      <c r="J15" s="111"/>
      <c r="K15" s="111"/>
      <c r="L15" s="111"/>
      <c r="M15" s="111"/>
      <c r="N15" s="111"/>
      <c r="O15" s="111"/>
      <c r="P15" s="111"/>
      <c r="Q15" s="111"/>
    </row>
    <row r="16" spans="1:17" ht="15" customHeight="1" x14ac:dyDescent="0.4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ht="15" customHeight="1" x14ac:dyDescent="0.45">
      <c r="A17" s="114" t="s">
        <v>2</v>
      </c>
      <c r="B17" s="114"/>
      <c r="C17" s="114"/>
      <c r="D17" s="114"/>
      <c r="E17" s="114"/>
      <c r="F17" s="114"/>
      <c r="G17" s="114"/>
      <c r="H17" s="114"/>
      <c r="I17" s="114"/>
    </row>
    <row r="18" spans="1:9" ht="15" customHeight="1" x14ac:dyDescent="0.45">
      <c r="A18" s="114"/>
      <c r="B18" s="114"/>
      <c r="C18" s="114"/>
      <c r="D18" s="114"/>
      <c r="E18" s="114"/>
      <c r="F18" s="114"/>
      <c r="G18" s="114"/>
      <c r="H18" s="114"/>
      <c r="I18" s="114"/>
    </row>
    <row r="19" spans="1:9" ht="15" customHeight="1" x14ac:dyDescent="0.4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ht="15" customHeight="1" x14ac:dyDescent="0.45">
      <c r="A20" s="114" t="s">
        <v>3</v>
      </c>
      <c r="B20" s="114"/>
      <c r="C20" s="114"/>
      <c r="D20" s="114"/>
      <c r="E20" s="114"/>
      <c r="F20" s="114"/>
      <c r="G20" s="114"/>
      <c r="H20" s="114"/>
      <c r="I20" s="114"/>
    </row>
    <row r="21" spans="1:9" ht="15" customHeight="1" x14ac:dyDescent="0.4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ht="15" customHeight="1" x14ac:dyDescent="0.4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ht="15" customHeight="1" x14ac:dyDescent="0.4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ht="15" customHeight="1" x14ac:dyDescent="0.45">
      <c r="A24" s="112"/>
      <c r="B24" s="112"/>
      <c r="C24" s="112"/>
      <c r="D24" s="112"/>
      <c r="E24" s="112"/>
      <c r="F24" s="112"/>
      <c r="G24" s="112"/>
      <c r="H24" s="112"/>
      <c r="I24" s="112"/>
    </row>
    <row r="37" spans="6:8" x14ac:dyDescent="0.45">
      <c r="F37" s="115" t="s">
        <v>4</v>
      </c>
      <c r="G37" s="116"/>
      <c r="H37" s="116"/>
    </row>
    <row r="38" spans="6:8" x14ac:dyDescent="0.45">
      <c r="F38" s="116"/>
      <c r="G38" s="116"/>
      <c r="H38" s="116"/>
    </row>
    <row r="39" spans="6:8" x14ac:dyDescent="0.45">
      <c r="F39" s="116"/>
      <c r="G39" s="116"/>
      <c r="H39" s="116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zoomScale="106" zoomScaleNormal="106" workbookViewId="0">
      <selection activeCell="J13" sqref="J13"/>
    </sheetView>
  </sheetViews>
  <sheetFormatPr defaultColWidth="9" defaultRowHeight="15.75" x14ac:dyDescent="0.45"/>
  <cols>
    <col min="1" max="1" width="26.7109375" style="15" customWidth="1"/>
    <col min="2" max="2" width="16.5703125" style="15" customWidth="1"/>
    <col min="3" max="3" width="23.5703125" style="15" customWidth="1"/>
    <col min="4" max="4" width="16.7109375" style="15" customWidth="1"/>
    <col min="5" max="5" width="15.85546875" style="15" customWidth="1"/>
    <col min="6" max="7" width="16" style="15" customWidth="1"/>
    <col min="8" max="8" width="15.85546875" style="15" customWidth="1"/>
    <col min="9" max="10" width="16" style="15" customWidth="1"/>
    <col min="11" max="13" width="13" style="15" customWidth="1"/>
    <col min="14" max="14" width="9" style="15" customWidth="1"/>
    <col min="15" max="16384" width="9" style="15"/>
  </cols>
  <sheetData>
    <row r="1" spans="1:13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21" x14ac:dyDescent="0.45">
      <c r="A2" s="41" t="s">
        <v>140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ht="21" x14ac:dyDescent="0.45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</row>
    <row r="4" spans="1:13" ht="18.75" x14ac:dyDescent="0.45">
      <c r="A4" s="43" t="s">
        <v>157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6.5" customHeight="1" x14ac:dyDescent="0.45">
      <c r="A5" s="44"/>
      <c r="B5" s="6" t="s">
        <v>158</v>
      </c>
      <c r="C5" s="6"/>
      <c r="D5" s="6"/>
      <c r="E5" s="5" t="s">
        <v>159</v>
      </c>
      <c r="F5" s="5"/>
      <c r="G5" s="5"/>
      <c r="H5" s="5" t="s">
        <v>160</v>
      </c>
      <c r="I5" s="5"/>
      <c r="J5" s="5"/>
      <c r="K5" s="57"/>
      <c r="L5" s="57"/>
      <c r="M5" s="57"/>
    </row>
    <row r="6" spans="1:13" s="58" customFormat="1" ht="47.25" customHeight="1" x14ac:dyDescent="0.45">
      <c r="A6" s="11" t="s">
        <v>36</v>
      </c>
      <c r="B6" s="11" t="s">
        <v>161</v>
      </c>
      <c r="C6" s="11" t="s">
        <v>162</v>
      </c>
      <c r="D6" s="11" t="s">
        <v>163</v>
      </c>
      <c r="E6" s="11" t="s">
        <v>164</v>
      </c>
      <c r="F6" s="11" t="s">
        <v>165</v>
      </c>
      <c r="G6" s="11" t="s">
        <v>166</v>
      </c>
      <c r="H6" s="11" t="s">
        <v>164</v>
      </c>
      <c r="I6" s="11" t="s">
        <v>165</v>
      </c>
      <c r="J6" s="11" t="s">
        <v>166</v>
      </c>
    </row>
    <row r="7" spans="1:13" ht="23.1" customHeight="1" x14ac:dyDescent="0.45">
      <c r="A7" s="117" t="s">
        <v>31</v>
      </c>
      <c r="B7" s="132" t="s">
        <v>167</v>
      </c>
      <c r="C7" s="118">
        <v>66680951</v>
      </c>
      <c r="D7" s="123">
        <v>1480</v>
      </c>
      <c r="E7" s="123">
        <v>0</v>
      </c>
      <c r="F7" s="123">
        <v>0</v>
      </c>
      <c r="G7" s="123">
        <f>E7+F7</f>
        <v>0</v>
      </c>
      <c r="H7" s="123">
        <v>98687807480</v>
      </c>
      <c r="I7" s="123">
        <v>0</v>
      </c>
      <c r="J7" s="123">
        <f>I7+H7</f>
        <v>98687807480</v>
      </c>
    </row>
    <row r="8" spans="1:13" ht="23.1" customHeight="1" x14ac:dyDescent="0.45">
      <c r="A8" s="119" t="s">
        <v>28</v>
      </c>
      <c r="B8" s="134" t="s">
        <v>168</v>
      </c>
      <c r="C8" s="120">
        <v>273235275</v>
      </c>
      <c r="D8" s="124">
        <v>800</v>
      </c>
      <c r="E8" s="124">
        <v>0</v>
      </c>
      <c r="F8" s="124">
        <v>0</v>
      </c>
      <c r="G8" s="124">
        <f>F8+E8</f>
        <v>0</v>
      </c>
      <c r="H8" s="124">
        <v>218588220000</v>
      </c>
      <c r="I8" s="124">
        <v>0</v>
      </c>
      <c r="J8" s="124">
        <f>I8+H8</f>
        <v>218588220000</v>
      </c>
    </row>
    <row r="9" spans="1:13" ht="23.1" customHeight="1" x14ac:dyDescent="0.45">
      <c r="A9" s="119" t="s">
        <v>27</v>
      </c>
      <c r="B9" s="134" t="s">
        <v>169</v>
      </c>
      <c r="C9" s="120">
        <v>20011443</v>
      </c>
      <c r="D9" s="124">
        <v>200</v>
      </c>
      <c r="E9" s="124">
        <v>0</v>
      </c>
      <c r="F9" s="124">
        <v>0</v>
      </c>
      <c r="G9" s="124">
        <f t="shared" ref="G9:G11" si="0">F9+E9</f>
        <v>0</v>
      </c>
      <c r="H9" s="124">
        <v>4002288600</v>
      </c>
      <c r="I9" s="124">
        <v>0</v>
      </c>
      <c r="J9" s="124">
        <f t="shared" ref="J9:J11" si="1">I9+H9</f>
        <v>4002288600</v>
      </c>
    </row>
    <row r="10" spans="1:13" ht="23.1" customHeight="1" x14ac:dyDescent="0.45">
      <c r="A10" s="119" t="s">
        <v>29</v>
      </c>
      <c r="B10" s="134" t="s">
        <v>170</v>
      </c>
      <c r="C10" s="120">
        <v>149680683</v>
      </c>
      <c r="D10" s="124">
        <v>300</v>
      </c>
      <c r="E10" s="124">
        <v>0</v>
      </c>
      <c r="F10" s="124">
        <v>0</v>
      </c>
      <c r="G10" s="124">
        <f t="shared" si="0"/>
        <v>0</v>
      </c>
      <c r="H10" s="124">
        <v>44904204900</v>
      </c>
      <c r="I10" s="124">
        <v>0</v>
      </c>
      <c r="J10" s="124">
        <f t="shared" si="1"/>
        <v>44904204900</v>
      </c>
    </row>
    <row r="11" spans="1:13" ht="23.1" customHeight="1" x14ac:dyDescent="0.45">
      <c r="A11" s="119" t="s">
        <v>26</v>
      </c>
      <c r="B11" s="134" t="s">
        <v>171</v>
      </c>
      <c r="C11" s="120">
        <v>28525043</v>
      </c>
      <c r="D11" s="124">
        <v>9250</v>
      </c>
      <c r="E11" s="124">
        <v>263856647750</v>
      </c>
      <c r="F11" s="124">
        <v>-19885333174</v>
      </c>
      <c r="G11" s="124">
        <f t="shared" si="0"/>
        <v>243971314576</v>
      </c>
      <c r="H11" s="124">
        <v>263856647750</v>
      </c>
      <c r="I11" s="124">
        <v>-19885333174</v>
      </c>
      <c r="J11" s="124">
        <f t="shared" si="1"/>
        <v>243971314576</v>
      </c>
    </row>
    <row r="12" spans="1:13" ht="23.1" customHeight="1" x14ac:dyDescent="0.45">
      <c r="A12" s="138" t="s">
        <v>33</v>
      </c>
      <c r="B12" s="141"/>
      <c r="C12" s="139"/>
      <c r="D12" s="140"/>
      <c r="E12" s="140">
        <f>SUM(E7:E11)</f>
        <v>263856647750</v>
      </c>
      <c r="F12" s="140">
        <f t="shared" ref="F12:I12" si="2">SUM(F7:F11)</f>
        <v>-19885333174</v>
      </c>
      <c r="G12" s="140">
        <f t="shared" si="2"/>
        <v>243971314576</v>
      </c>
      <c r="H12" s="140">
        <f t="shared" si="2"/>
        <v>630039168730</v>
      </c>
      <c r="I12" s="140">
        <f t="shared" si="2"/>
        <v>-19885333174</v>
      </c>
      <c r="J12" s="140">
        <f>SUM(J7:J11)</f>
        <v>610153835556</v>
      </c>
    </row>
    <row r="13" spans="1:13" ht="23.1" customHeight="1" x14ac:dyDescent="0.45">
      <c r="A13" s="12" t="s">
        <v>34</v>
      </c>
      <c r="B13" s="60"/>
      <c r="C13" s="35"/>
      <c r="D13" s="35"/>
      <c r="E13" s="35"/>
      <c r="F13" s="35"/>
      <c r="G13" s="35"/>
      <c r="H13" s="35"/>
      <c r="I13" s="35"/>
      <c r="J13" s="35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rightToLeft="1" topLeftCell="A12" zoomScale="106" zoomScaleNormal="106" workbookViewId="0">
      <selection activeCell="F26" sqref="F26"/>
    </sheetView>
  </sheetViews>
  <sheetFormatPr defaultColWidth="9" defaultRowHeight="18" x14ac:dyDescent="0.45"/>
  <cols>
    <col min="1" max="1" width="35.85546875" style="51" customWidth="1"/>
    <col min="2" max="2" width="16.85546875" style="51" customWidth="1"/>
    <col min="3" max="3" width="14.42578125" style="51" customWidth="1"/>
    <col min="4" max="4" width="18.7109375" style="51" customWidth="1"/>
    <col min="5" max="5" width="14.85546875" style="51" customWidth="1"/>
    <col min="6" max="6" width="13" style="51" customWidth="1"/>
    <col min="7" max="7" width="14.85546875" style="51" customWidth="1"/>
    <col min="8" max="8" width="15.85546875" style="51" customWidth="1"/>
    <col min="9" max="9" width="13" style="51" customWidth="1"/>
    <col min="10" max="10" width="15.85546875" style="51" customWidth="1"/>
    <col min="11" max="11" width="9" style="42" customWidth="1"/>
    <col min="12" max="16384" width="9" style="42"/>
  </cols>
  <sheetData>
    <row r="1" spans="1:10" ht="19.5" x14ac:dyDescent="0.45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9.5" x14ac:dyDescent="0.45">
      <c r="A2" s="55" t="s">
        <v>140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9.5" x14ac:dyDescent="0.45">
      <c r="A3" s="55" t="s">
        <v>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8.75" x14ac:dyDescent="0.45">
      <c r="A4" s="43" t="s">
        <v>173</v>
      </c>
      <c r="B4" s="43"/>
      <c r="C4" s="43"/>
      <c r="D4" s="43"/>
      <c r="E4" s="43"/>
      <c r="F4" s="44"/>
      <c r="G4" s="44"/>
      <c r="H4" s="44"/>
      <c r="I4" s="44"/>
      <c r="J4" s="44"/>
    </row>
    <row r="5" spans="1:10" ht="16.5" customHeight="1" x14ac:dyDescent="0.45">
      <c r="A5" s="46"/>
      <c r="B5" s="45"/>
      <c r="C5" s="45"/>
      <c r="D5" s="45"/>
      <c r="E5" s="5" t="s">
        <v>159</v>
      </c>
      <c r="F5" s="5"/>
      <c r="G5" s="5"/>
      <c r="H5" s="5" t="s">
        <v>160</v>
      </c>
      <c r="I5" s="5"/>
      <c r="J5" s="5"/>
    </row>
    <row r="6" spans="1:10" ht="38.25" customHeight="1" x14ac:dyDescent="0.45">
      <c r="A6" s="46" t="s">
        <v>143</v>
      </c>
      <c r="B6" s="56" t="s">
        <v>174</v>
      </c>
      <c r="C6" s="56" t="s">
        <v>47</v>
      </c>
      <c r="D6" s="56" t="s">
        <v>123</v>
      </c>
      <c r="E6" s="56" t="s">
        <v>175</v>
      </c>
      <c r="F6" s="56" t="s">
        <v>165</v>
      </c>
      <c r="G6" s="56" t="s">
        <v>176</v>
      </c>
      <c r="H6" s="56" t="s">
        <v>175</v>
      </c>
      <c r="I6" s="56" t="s">
        <v>165</v>
      </c>
      <c r="J6" s="56" t="s">
        <v>176</v>
      </c>
    </row>
    <row r="7" spans="1:10" ht="23.1" customHeight="1" x14ac:dyDescent="0.45">
      <c r="A7" s="117" t="s">
        <v>87</v>
      </c>
      <c r="B7" s="131" t="s">
        <v>177</v>
      </c>
      <c r="C7" s="131" t="s">
        <v>89</v>
      </c>
      <c r="D7" s="131" t="s">
        <v>178</v>
      </c>
      <c r="E7" s="123">
        <v>3791382732</v>
      </c>
      <c r="F7" s="123">
        <v>0</v>
      </c>
      <c r="G7" s="123">
        <f>F7+E7</f>
        <v>3791382732</v>
      </c>
      <c r="H7" s="123">
        <v>10998253719</v>
      </c>
      <c r="I7" s="123">
        <v>0</v>
      </c>
      <c r="J7" s="123">
        <f>I7+H7</f>
        <v>10998253719</v>
      </c>
    </row>
    <row r="8" spans="1:10" ht="23.1" customHeight="1" x14ac:dyDescent="0.45">
      <c r="A8" s="119" t="s">
        <v>84</v>
      </c>
      <c r="B8" s="133" t="s">
        <v>179</v>
      </c>
      <c r="C8" s="133" t="s">
        <v>86</v>
      </c>
      <c r="D8" s="133" t="s">
        <v>178</v>
      </c>
      <c r="E8" s="124">
        <v>5334187472</v>
      </c>
      <c r="F8" s="124">
        <v>0</v>
      </c>
      <c r="G8" s="124">
        <f>F8+E8</f>
        <v>5334187472</v>
      </c>
      <c r="H8" s="124">
        <v>26519119417</v>
      </c>
      <c r="I8" s="124">
        <v>0</v>
      </c>
      <c r="J8" s="124">
        <f>I8+H8</f>
        <v>26519119417</v>
      </c>
    </row>
    <row r="9" spans="1:10" ht="23.1" customHeight="1" x14ac:dyDescent="0.45">
      <c r="A9" s="119" t="s">
        <v>72</v>
      </c>
      <c r="B9" s="133" t="s">
        <v>180</v>
      </c>
      <c r="C9" s="133" t="s">
        <v>74</v>
      </c>
      <c r="D9" s="133" t="s">
        <v>178</v>
      </c>
      <c r="E9" s="124">
        <v>3057981634</v>
      </c>
      <c r="F9" s="124">
        <v>0</v>
      </c>
      <c r="G9" s="124">
        <f t="shared" ref="G9:G21" si="0">F9+E9</f>
        <v>3057981634</v>
      </c>
      <c r="H9" s="124">
        <v>33865296588</v>
      </c>
      <c r="I9" s="124">
        <v>0</v>
      </c>
      <c r="J9" s="124">
        <f t="shared" ref="J9:J21" si="1">I9+H9</f>
        <v>33865296588</v>
      </c>
    </row>
    <row r="10" spans="1:10" ht="23.1" customHeight="1" x14ac:dyDescent="0.45">
      <c r="A10" s="119" t="s">
        <v>66</v>
      </c>
      <c r="B10" s="133" t="s">
        <v>181</v>
      </c>
      <c r="C10" s="133" t="s">
        <v>68</v>
      </c>
      <c r="D10" s="133" t="s">
        <v>178</v>
      </c>
      <c r="E10" s="124">
        <v>1165024165</v>
      </c>
      <c r="F10" s="124">
        <v>0</v>
      </c>
      <c r="G10" s="124">
        <f t="shared" si="0"/>
        <v>1165024165</v>
      </c>
      <c r="H10" s="124">
        <v>12654571899</v>
      </c>
      <c r="I10" s="124">
        <v>0</v>
      </c>
      <c r="J10" s="124">
        <f t="shared" si="1"/>
        <v>12654571899</v>
      </c>
    </row>
    <row r="11" spans="1:10" ht="23.1" customHeight="1" x14ac:dyDescent="0.45">
      <c r="A11" s="119" t="s">
        <v>56</v>
      </c>
      <c r="B11" s="133" t="s">
        <v>182</v>
      </c>
      <c r="C11" s="133" t="s">
        <v>55</v>
      </c>
      <c r="D11" s="133" t="s">
        <v>178</v>
      </c>
      <c r="E11" s="124">
        <v>1004989725</v>
      </c>
      <c r="F11" s="124">
        <v>0</v>
      </c>
      <c r="G11" s="124">
        <f t="shared" si="0"/>
        <v>1004989725</v>
      </c>
      <c r="H11" s="124">
        <v>10503816624</v>
      </c>
      <c r="I11" s="124">
        <v>0</v>
      </c>
      <c r="J11" s="124">
        <f t="shared" si="1"/>
        <v>10503816624</v>
      </c>
    </row>
    <row r="12" spans="1:10" ht="23.1" customHeight="1" x14ac:dyDescent="0.45">
      <c r="A12" s="119" t="s">
        <v>52</v>
      </c>
      <c r="B12" s="133" t="s">
        <v>182</v>
      </c>
      <c r="C12" s="133" t="s">
        <v>55</v>
      </c>
      <c r="D12" s="133" t="s">
        <v>178</v>
      </c>
      <c r="E12" s="124">
        <v>502494863</v>
      </c>
      <c r="F12" s="124">
        <v>0</v>
      </c>
      <c r="G12" s="124">
        <f t="shared" si="0"/>
        <v>502494863</v>
      </c>
      <c r="H12" s="124">
        <v>5251908313</v>
      </c>
      <c r="I12" s="124">
        <v>0</v>
      </c>
      <c r="J12" s="124">
        <f t="shared" si="1"/>
        <v>5251908313</v>
      </c>
    </row>
    <row r="13" spans="1:10" ht="23.1" customHeight="1" x14ac:dyDescent="0.45">
      <c r="A13" s="119" t="s">
        <v>90</v>
      </c>
      <c r="B13" s="133" t="s">
        <v>183</v>
      </c>
      <c r="C13" s="133" t="s">
        <v>92</v>
      </c>
      <c r="D13" s="133" t="s">
        <v>184</v>
      </c>
      <c r="E13" s="124">
        <v>5839993945</v>
      </c>
      <c r="F13" s="124">
        <v>0</v>
      </c>
      <c r="G13" s="124">
        <f t="shared" si="0"/>
        <v>5839993945</v>
      </c>
      <c r="H13" s="124">
        <v>7162906531</v>
      </c>
      <c r="I13" s="124">
        <v>0</v>
      </c>
      <c r="J13" s="124">
        <f t="shared" si="1"/>
        <v>7162906531</v>
      </c>
    </row>
    <row r="14" spans="1:10" ht="23.1" customHeight="1" x14ac:dyDescent="0.45">
      <c r="A14" s="119" t="s">
        <v>81</v>
      </c>
      <c r="B14" s="133" t="s">
        <v>185</v>
      </c>
      <c r="C14" s="133" t="s">
        <v>83</v>
      </c>
      <c r="D14" s="133" t="s">
        <v>178</v>
      </c>
      <c r="E14" s="124">
        <v>580313683</v>
      </c>
      <c r="F14" s="124">
        <v>0</v>
      </c>
      <c r="G14" s="124">
        <f t="shared" si="0"/>
        <v>580313683</v>
      </c>
      <c r="H14" s="124">
        <v>3094035679</v>
      </c>
      <c r="I14" s="124">
        <v>0</v>
      </c>
      <c r="J14" s="124">
        <f t="shared" si="1"/>
        <v>3094035679</v>
      </c>
    </row>
    <row r="15" spans="1:10" ht="23.1" customHeight="1" x14ac:dyDescent="0.45">
      <c r="A15" s="119" t="s">
        <v>69</v>
      </c>
      <c r="B15" s="133" t="s">
        <v>186</v>
      </c>
      <c r="C15" s="133" t="s">
        <v>71</v>
      </c>
      <c r="D15" s="133" t="s">
        <v>184</v>
      </c>
      <c r="E15" s="124">
        <v>2047014321</v>
      </c>
      <c r="F15" s="124">
        <v>0</v>
      </c>
      <c r="G15" s="124">
        <f t="shared" si="0"/>
        <v>2047014321</v>
      </c>
      <c r="H15" s="124">
        <v>23889579037</v>
      </c>
      <c r="I15" s="124">
        <v>0</v>
      </c>
      <c r="J15" s="124">
        <f t="shared" si="1"/>
        <v>23889579037</v>
      </c>
    </row>
    <row r="16" spans="1:10" ht="23.1" customHeight="1" x14ac:dyDescent="0.45">
      <c r="A16" s="119" t="s">
        <v>57</v>
      </c>
      <c r="B16" s="133" t="s">
        <v>187</v>
      </c>
      <c r="C16" s="133" t="s">
        <v>59</v>
      </c>
      <c r="D16" s="133" t="s">
        <v>178</v>
      </c>
      <c r="E16" s="124">
        <v>2282757414</v>
      </c>
      <c r="F16" s="124">
        <v>0</v>
      </c>
      <c r="G16" s="124">
        <f t="shared" si="0"/>
        <v>2282757414</v>
      </c>
      <c r="H16" s="124">
        <v>25290978850</v>
      </c>
      <c r="I16" s="124">
        <v>0</v>
      </c>
      <c r="J16" s="124">
        <f t="shared" si="1"/>
        <v>25290978850</v>
      </c>
    </row>
    <row r="17" spans="1:10" ht="23.1" customHeight="1" x14ac:dyDescent="0.45">
      <c r="A17" s="119" t="s">
        <v>63</v>
      </c>
      <c r="B17" s="133" t="s">
        <v>188</v>
      </c>
      <c r="C17" s="133" t="s">
        <v>65</v>
      </c>
      <c r="D17" s="133" t="s">
        <v>178</v>
      </c>
      <c r="E17" s="124">
        <v>5215563075</v>
      </c>
      <c r="F17" s="124">
        <v>0</v>
      </c>
      <c r="G17" s="124">
        <f t="shared" si="0"/>
        <v>5215563075</v>
      </c>
      <c r="H17" s="124">
        <v>56780195738</v>
      </c>
      <c r="I17" s="124">
        <v>0</v>
      </c>
      <c r="J17" s="124">
        <f t="shared" si="1"/>
        <v>56780195738</v>
      </c>
    </row>
    <row r="18" spans="1:10" ht="23.1" customHeight="1" x14ac:dyDescent="0.45">
      <c r="A18" s="119" t="s">
        <v>60</v>
      </c>
      <c r="B18" s="133" t="s">
        <v>177</v>
      </c>
      <c r="C18" s="133" t="s">
        <v>62</v>
      </c>
      <c r="D18" s="133" t="s">
        <v>178</v>
      </c>
      <c r="E18" s="124">
        <v>3868757888</v>
      </c>
      <c r="F18" s="124">
        <v>0</v>
      </c>
      <c r="G18" s="124">
        <f t="shared" si="0"/>
        <v>3868757888</v>
      </c>
      <c r="H18" s="124">
        <v>42444219220</v>
      </c>
      <c r="I18" s="124">
        <v>0</v>
      </c>
      <c r="J18" s="124">
        <f t="shared" si="1"/>
        <v>42444219220</v>
      </c>
    </row>
    <row r="19" spans="1:10" ht="23.1" customHeight="1" x14ac:dyDescent="0.45">
      <c r="A19" s="119" t="s">
        <v>75</v>
      </c>
      <c r="B19" s="133" t="s">
        <v>189</v>
      </c>
      <c r="C19" s="133" t="s">
        <v>77</v>
      </c>
      <c r="D19" s="133" t="s">
        <v>178</v>
      </c>
      <c r="E19" s="124">
        <v>953584915</v>
      </c>
      <c r="F19" s="124">
        <v>0</v>
      </c>
      <c r="G19" s="124">
        <f t="shared" si="0"/>
        <v>953584915</v>
      </c>
      <c r="H19" s="124">
        <v>10542793220</v>
      </c>
      <c r="I19" s="124">
        <v>0</v>
      </c>
      <c r="J19" s="124">
        <f t="shared" si="1"/>
        <v>10542793220</v>
      </c>
    </row>
    <row r="20" spans="1:10" ht="23.1" customHeight="1" x14ac:dyDescent="0.45">
      <c r="A20" s="119" t="s">
        <v>78</v>
      </c>
      <c r="B20" s="133" t="s">
        <v>190</v>
      </c>
      <c r="C20" s="133" t="s">
        <v>80</v>
      </c>
      <c r="D20" s="133" t="s">
        <v>178</v>
      </c>
      <c r="E20" s="124">
        <v>779613975</v>
      </c>
      <c r="F20" s="124">
        <v>0</v>
      </c>
      <c r="G20" s="124">
        <f t="shared" si="0"/>
        <v>779613975</v>
      </c>
      <c r="H20" s="124">
        <v>4491801394</v>
      </c>
      <c r="I20" s="124">
        <v>0</v>
      </c>
      <c r="J20" s="124">
        <f t="shared" si="1"/>
        <v>4491801394</v>
      </c>
    </row>
    <row r="21" spans="1:10" ht="23.1" customHeight="1" x14ac:dyDescent="0.45">
      <c r="A21" s="119" t="s">
        <v>191</v>
      </c>
      <c r="B21" s="133"/>
      <c r="C21" s="133"/>
      <c r="D21" s="133"/>
      <c r="E21" s="124">
        <v>379478588</v>
      </c>
      <c r="F21" s="124">
        <v>10009366</v>
      </c>
      <c r="G21" s="124">
        <f t="shared" si="0"/>
        <v>389487954</v>
      </c>
      <c r="H21" s="124">
        <v>73798418373</v>
      </c>
      <c r="I21" s="124">
        <v>4094411</v>
      </c>
      <c r="J21" s="124">
        <f t="shared" si="1"/>
        <v>73802512784</v>
      </c>
    </row>
    <row r="22" spans="1:10" s="143" customFormat="1" ht="23.1" customHeight="1" x14ac:dyDescent="0.45">
      <c r="A22" s="138" t="s">
        <v>33</v>
      </c>
      <c r="B22" s="138"/>
      <c r="C22" s="138"/>
      <c r="D22" s="138"/>
      <c r="E22" s="140">
        <f>SUBTOTAL(109,E7:E21)</f>
        <v>36803138395</v>
      </c>
      <c r="F22" s="140">
        <f>SUBTOTAL(109,F7:F21)</f>
        <v>10009366</v>
      </c>
      <c r="G22" s="140">
        <f>SUBTOTAL(109,G7:G21)</f>
        <v>36813147761</v>
      </c>
      <c r="H22" s="140">
        <f>SUBTOTAL(109,H7:H21)</f>
        <v>347287894602</v>
      </c>
      <c r="I22" s="140">
        <f>SUBTOTAL(109,I7:I21)</f>
        <v>4094411</v>
      </c>
      <c r="J22" s="125">
        <f>SUBTOTAL(109,J7:J21)</f>
        <v>347291989013</v>
      </c>
    </row>
    <row r="23" spans="1:10" ht="23.1" customHeight="1" x14ac:dyDescent="0.45">
      <c r="A23" s="12" t="s">
        <v>34</v>
      </c>
      <c r="B23" s="12"/>
      <c r="C23" s="12"/>
      <c r="D23" s="12"/>
      <c r="E23" s="14"/>
      <c r="F23" s="14"/>
      <c r="G23" s="14"/>
      <c r="H23" s="14"/>
      <c r="I23" s="14"/>
      <c r="J23" s="14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4"/>
  <sheetViews>
    <sheetView rightToLeft="1" zoomScale="106" zoomScaleNormal="106" workbookViewId="0">
      <selection activeCell="M16" sqref="M16"/>
    </sheetView>
  </sheetViews>
  <sheetFormatPr defaultColWidth="9" defaultRowHeight="18" x14ac:dyDescent="0.45"/>
  <cols>
    <col min="1" max="1" width="30" style="51" customWidth="1"/>
    <col min="2" max="4" width="13" style="51" customWidth="1"/>
    <col min="5" max="5" width="14.85546875" style="51" customWidth="1"/>
    <col min="6" max="6" width="13" style="51" customWidth="1"/>
    <col min="7" max="7" width="14.85546875" style="51" customWidth="1"/>
    <col min="8" max="8" width="9" style="42" customWidth="1"/>
    <col min="9" max="16384" width="9" style="42"/>
  </cols>
  <sheetData>
    <row r="1" spans="1:7" ht="19.5" x14ac:dyDescent="0.45">
      <c r="A1" s="55" t="s">
        <v>1</v>
      </c>
      <c r="B1" s="55"/>
      <c r="C1" s="55"/>
      <c r="D1" s="55"/>
      <c r="E1" s="55"/>
      <c r="F1" s="55"/>
      <c r="G1" s="55"/>
    </row>
    <row r="2" spans="1:7" ht="19.5" x14ac:dyDescent="0.45">
      <c r="A2" s="55" t="s">
        <v>140</v>
      </c>
      <c r="B2" s="55"/>
      <c r="C2" s="55"/>
      <c r="D2" s="55"/>
      <c r="E2" s="55"/>
      <c r="F2" s="55"/>
      <c r="G2" s="55"/>
    </row>
    <row r="3" spans="1:7" ht="19.5" x14ac:dyDescent="0.45">
      <c r="A3" s="55" t="s">
        <v>7</v>
      </c>
      <c r="B3" s="55"/>
      <c r="C3" s="55"/>
      <c r="D3" s="55"/>
      <c r="E3" s="55"/>
      <c r="F3" s="55"/>
      <c r="G3" s="55"/>
    </row>
    <row r="4" spans="1:7" ht="18.75" x14ac:dyDescent="0.45">
      <c r="A4" s="43" t="s">
        <v>191</v>
      </c>
      <c r="B4" s="43"/>
      <c r="C4" s="44"/>
      <c r="D4" s="44"/>
      <c r="E4" s="44"/>
      <c r="F4" s="44"/>
      <c r="G4" s="44"/>
    </row>
    <row r="5" spans="1:7" ht="16.5" customHeight="1" thickBot="1" x14ac:dyDescent="0.5">
      <c r="A5" s="46"/>
      <c r="B5" s="5" t="s">
        <v>159</v>
      </c>
      <c r="C5" s="5"/>
      <c r="D5" s="5"/>
      <c r="E5" s="5" t="s">
        <v>160</v>
      </c>
      <c r="F5" s="5"/>
      <c r="G5" s="5"/>
    </row>
    <row r="6" spans="1:7" ht="38.25" customHeight="1" thickBot="1" x14ac:dyDescent="0.5">
      <c r="A6" s="46" t="s">
        <v>143</v>
      </c>
      <c r="B6" s="56" t="s">
        <v>175</v>
      </c>
      <c r="C6" s="56" t="s">
        <v>165</v>
      </c>
      <c r="D6" s="56" t="s">
        <v>176</v>
      </c>
      <c r="E6" s="56" t="s">
        <v>175</v>
      </c>
      <c r="F6" s="56" t="s">
        <v>165</v>
      </c>
      <c r="G6" s="56" t="s">
        <v>176</v>
      </c>
    </row>
    <row r="7" spans="1:7" ht="23.1" customHeight="1" x14ac:dyDescent="0.45">
      <c r="A7" s="145" t="s">
        <v>134</v>
      </c>
      <c r="B7" s="123">
        <v>367254824</v>
      </c>
      <c r="C7" s="123">
        <v>10009366</v>
      </c>
      <c r="D7" s="123">
        <f>C7+B7</f>
        <v>377264190</v>
      </c>
      <c r="E7" s="123">
        <v>70451317484</v>
      </c>
      <c r="F7" s="123">
        <v>0</v>
      </c>
      <c r="G7" s="123">
        <f>F7+E7</f>
        <v>70451317484</v>
      </c>
    </row>
    <row r="8" spans="1:7" ht="23.1" customHeight="1" x14ac:dyDescent="0.45">
      <c r="A8" s="146" t="s">
        <v>136</v>
      </c>
      <c r="B8" s="124">
        <v>12189097</v>
      </c>
      <c r="C8" s="124">
        <v>0</v>
      </c>
      <c r="D8" s="124">
        <f>C8+B8</f>
        <v>12189097</v>
      </c>
      <c r="E8" s="124">
        <v>334016740</v>
      </c>
      <c r="F8" s="124">
        <v>0</v>
      </c>
      <c r="G8" s="124">
        <f>F8+E8</f>
        <v>334016740</v>
      </c>
    </row>
    <row r="9" spans="1:7" ht="23.1" customHeight="1" x14ac:dyDescent="0.45">
      <c r="A9" s="146" t="s">
        <v>137</v>
      </c>
      <c r="B9" s="124">
        <v>16446</v>
      </c>
      <c r="C9" s="124">
        <v>0</v>
      </c>
      <c r="D9" s="124">
        <f t="shared" ref="D9:D10" si="0">C9+B9</f>
        <v>16446</v>
      </c>
      <c r="E9" s="124">
        <v>3012979648</v>
      </c>
      <c r="F9" s="124">
        <v>4094411</v>
      </c>
      <c r="G9" s="124">
        <f t="shared" ref="G9:G10" si="1">F9+E9</f>
        <v>3017074059</v>
      </c>
    </row>
    <row r="10" spans="1:7" ht="23.1" customHeight="1" x14ac:dyDescent="0.45">
      <c r="A10" s="146" t="s">
        <v>138</v>
      </c>
      <c r="B10" s="124">
        <v>18221</v>
      </c>
      <c r="C10" s="124">
        <v>0</v>
      </c>
      <c r="D10" s="124">
        <f t="shared" si="0"/>
        <v>18221</v>
      </c>
      <c r="E10" s="124">
        <v>104501</v>
      </c>
      <c r="F10" s="124">
        <v>0</v>
      </c>
      <c r="G10" s="124">
        <f t="shared" si="1"/>
        <v>104501</v>
      </c>
    </row>
    <row r="11" spans="1:7" ht="23.1" customHeight="1" x14ac:dyDescent="0.45">
      <c r="A11" s="141" t="s">
        <v>33</v>
      </c>
      <c r="B11" s="140">
        <f>SUM(B7:B10)</f>
        <v>379478588</v>
      </c>
      <c r="C11" s="140">
        <f t="shared" ref="C11:G11" si="2">SUM(C7:C10)</f>
        <v>10009366</v>
      </c>
      <c r="D11" s="140">
        <f t="shared" si="2"/>
        <v>389487954</v>
      </c>
      <c r="E11" s="140">
        <f t="shared" si="2"/>
        <v>73798418373</v>
      </c>
      <c r="F11" s="140">
        <f t="shared" si="2"/>
        <v>4094411</v>
      </c>
      <c r="G11" s="140">
        <f t="shared" si="2"/>
        <v>73802512784</v>
      </c>
    </row>
    <row r="12" spans="1:7" ht="41.25" customHeight="1" x14ac:dyDescent="0.45">
      <c r="A12" s="12" t="s">
        <v>34</v>
      </c>
      <c r="B12" s="14"/>
      <c r="C12" s="14"/>
      <c r="D12" s="14"/>
      <c r="E12" s="14"/>
      <c r="F12" s="14"/>
      <c r="G12" s="14"/>
    </row>
    <row r="13" spans="1:7" x14ac:dyDescent="0.45">
      <c r="B13" s="142"/>
      <c r="C13" s="142"/>
      <c r="D13" s="142"/>
      <c r="E13" s="142"/>
      <c r="F13" s="142"/>
      <c r="G13" s="142"/>
    </row>
    <row r="14" spans="1:7" x14ac:dyDescent="0.45">
      <c r="B14" s="144"/>
      <c r="C14" s="144"/>
      <c r="D14" s="144"/>
      <c r="E14" s="144"/>
      <c r="F14" s="144"/>
      <c r="G14" s="144"/>
    </row>
  </sheetData>
  <autoFilter ref="A6:G16" xr:uid="{5F39BEE8-8FA8-4B96-BDD4-0414651EBFA5}"/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0"/>
  <sheetViews>
    <sheetView rightToLeft="1" topLeftCell="A25" zoomScaleNormal="100" workbookViewId="0">
      <selection activeCell="G37" sqref="G37:I37"/>
    </sheetView>
  </sheetViews>
  <sheetFormatPr defaultColWidth="9" defaultRowHeight="18" x14ac:dyDescent="0.45"/>
  <cols>
    <col min="1" max="1" width="31.28515625" style="51" customWidth="1"/>
    <col min="2" max="2" width="13" style="51" customWidth="1"/>
    <col min="3" max="3" width="19.28515625" style="51" customWidth="1"/>
    <col min="4" max="4" width="20.28515625" style="51" customWidth="1"/>
    <col min="5" max="5" width="22.5703125" style="51" customWidth="1"/>
    <col min="6" max="6" width="13" style="51" customWidth="1"/>
    <col min="7" max="7" width="20.7109375" style="51" customWidth="1"/>
    <col min="8" max="8" width="21.7109375" style="51" customWidth="1"/>
    <col min="9" max="9" width="22.5703125" style="51" customWidth="1"/>
    <col min="10" max="10" width="9" style="42" customWidth="1"/>
    <col min="11" max="16384" width="9" style="42"/>
  </cols>
  <sheetData>
    <row r="1" spans="1:9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45">
      <c r="A2" s="41" t="s">
        <v>140</v>
      </c>
      <c r="B2" s="41"/>
      <c r="C2" s="41"/>
      <c r="D2" s="41"/>
      <c r="E2" s="41"/>
      <c r="F2" s="41"/>
      <c r="G2" s="41"/>
      <c r="H2" s="41"/>
      <c r="I2" s="41"/>
    </row>
    <row r="3" spans="1:9" ht="21" x14ac:dyDescent="0.45">
      <c r="A3" s="41" t="s">
        <v>141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45">
      <c r="A4" s="43" t="s">
        <v>192</v>
      </c>
      <c r="B4" s="43"/>
      <c r="C4" s="43"/>
      <c r="D4" s="43"/>
      <c r="E4" s="43"/>
      <c r="F4" s="43"/>
      <c r="G4" s="43"/>
      <c r="H4" s="43"/>
      <c r="I4" s="43"/>
    </row>
    <row r="5" spans="1:9" ht="16.5" customHeight="1" x14ac:dyDescent="0.45">
      <c r="A5" s="44"/>
      <c r="B5" s="5" t="s">
        <v>159</v>
      </c>
      <c r="C5" s="5"/>
      <c r="D5" s="5"/>
      <c r="E5" s="5"/>
      <c r="F5" s="5" t="s">
        <v>160</v>
      </c>
      <c r="G5" s="5"/>
      <c r="H5" s="5"/>
      <c r="I5" s="5"/>
    </row>
    <row r="6" spans="1:9" x14ac:dyDescent="0.45">
      <c r="A6" s="46" t="s">
        <v>143</v>
      </c>
      <c r="B6" s="47" t="s">
        <v>14</v>
      </c>
      <c r="C6" s="47" t="s">
        <v>193</v>
      </c>
      <c r="D6" s="47" t="s">
        <v>194</v>
      </c>
      <c r="E6" s="48" t="s">
        <v>195</v>
      </c>
      <c r="F6" s="47" t="s">
        <v>14</v>
      </c>
      <c r="G6" s="47" t="s">
        <v>16</v>
      </c>
      <c r="H6" s="47" t="s">
        <v>194</v>
      </c>
      <c r="I6" s="48" t="s">
        <v>195</v>
      </c>
    </row>
    <row r="7" spans="1:9" ht="23.1" customHeight="1" x14ac:dyDescent="0.45">
      <c r="A7" s="147" t="s">
        <v>30</v>
      </c>
      <c r="B7" s="123">
        <v>433863</v>
      </c>
      <c r="C7" s="123">
        <v>1375076099</v>
      </c>
      <c r="D7" s="123">
        <v>-1351884348</v>
      </c>
      <c r="E7" s="123">
        <f>D7+C7</f>
        <v>23191751</v>
      </c>
      <c r="F7" s="123">
        <v>433863</v>
      </c>
      <c r="G7" s="123">
        <v>1375076099</v>
      </c>
      <c r="H7" s="123">
        <v>-1351884348</v>
      </c>
      <c r="I7" s="123">
        <f>H7+G7</f>
        <v>23191751</v>
      </c>
    </row>
    <row r="8" spans="1:9" ht="23.1" customHeight="1" x14ac:dyDescent="0.45">
      <c r="A8" s="148" t="s">
        <v>23</v>
      </c>
      <c r="B8" s="124">
        <v>5709898</v>
      </c>
      <c r="C8" s="124">
        <v>60991776271</v>
      </c>
      <c r="D8" s="124">
        <v>-46332452388</v>
      </c>
      <c r="E8" s="124">
        <f>D8+C8</f>
        <v>14659323883</v>
      </c>
      <c r="F8" s="124">
        <v>64711911</v>
      </c>
      <c r="G8" s="124">
        <v>590022790735</v>
      </c>
      <c r="H8" s="124">
        <v>-545765860093</v>
      </c>
      <c r="I8" s="124">
        <f>H8+G8</f>
        <v>44256930642</v>
      </c>
    </row>
    <row r="9" spans="1:9" ht="23.1" customHeight="1" x14ac:dyDescent="0.45">
      <c r="A9" s="148" t="s">
        <v>25</v>
      </c>
      <c r="B9" s="124">
        <v>14483265</v>
      </c>
      <c r="C9" s="124">
        <v>61858234243</v>
      </c>
      <c r="D9" s="124">
        <v>-61498454162</v>
      </c>
      <c r="E9" s="124">
        <f t="shared" ref="E9:E36" si="0">D9+C9</f>
        <v>359780081</v>
      </c>
      <c r="F9" s="124">
        <v>119450852</v>
      </c>
      <c r="G9" s="124">
        <v>552447973845</v>
      </c>
      <c r="H9" s="124">
        <v>-532080826362</v>
      </c>
      <c r="I9" s="124">
        <f t="shared" ref="I9:I36" si="1">H9+G9</f>
        <v>20367147483</v>
      </c>
    </row>
    <row r="10" spans="1:9" ht="23.1" customHeight="1" x14ac:dyDescent="0.45">
      <c r="A10" s="148" t="s">
        <v>26</v>
      </c>
      <c r="B10" s="124">
        <v>15090588</v>
      </c>
      <c r="C10" s="124">
        <v>1695892167788</v>
      </c>
      <c r="D10" s="124">
        <v>-1397887447793</v>
      </c>
      <c r="E10" s="124">
        <f t="shared" si="0"/>
        <v>298004719995</v>
      </c>
      <c r="F10" s="124">
        <v>43048655</v>
      </c>
      <c r="G10" s="124">
        <v>4474032987767</v>
      </c>
      <c r="H10" s="124">
        <v>-3728028382770</v>
      </c>
      <c r="I10" s="124">
        <f t="shared" si="1"/>
        <v>746004604997</v>
      </c>
    </row>
    <row r="11" spans="1:9" ht="23.1" customHeight="1" x14ac:dyDescent="0.45">
      <c r="A11" s="148" t="s">
        <v>31</v>
      </c>
      <c r="B11" s="124">
        <v>124015</v>
      </c>
      <c r="C11" s="124">
        <v>802052850</v>
      </c>
      <c r="D11" s="124">
        <v>-742747255</v>
      </c>
      <c r="E11" s="124">
        <f t="shared" si="0"/>
        <v>59305595</v>
      </c>
      <c r="F11" s="124">
        <v>42252899</v>
      </c>
      <c r="G11" s="124">
        <v>562771521731</v>
      </c>
      <c r="H11" s="124">
        <v>-561075757128</v>
      </c>
      <c r="I11" s="124">
        <f t="shared" si="1"/>
        <v>1695764603</v>
      </c>
    </row>
    <row r="12" spans="1:9" ht="23.1" customHeight="1" x14ac:dyDescent="0.45">
      <c r="A12" s="148" t="s">
        <v>29</v>
      </c>
      <c r="B12" s="124">
        <v>9370273</v>
      </c>
      <c r="C12" s="124">
        <v>84618444350</v>
      </c>
      <c r="D12" s="124">
        <v>-64980744478</v>
      </c>
      <c r="E12" s="124">
        <f t="shared" si="0"/>
        <v>19637699872</v>
      </c>
      <c r="F12" s="124">
        <v>211494865</v>
      </c>
      <c r="G12" s="124">
        <v>1395489593247</v>
      </c>
      <c r="H12" s="124">
        <v>-1389446599004</v>
      </c>
      <c r="I12" s="124">
        <f t="shared" si="1"/>
        <v>6042994243</v>
      </c>
    </row>
    <row r="13" spans="1:9" ht="23.1" customHeight="1" x14ac:dyDescent="0.45">
      <c r="A13" s="148" t="s">
        <v>24</v>
      </c>
      <c r="B13" s="124">
        <v>0</v>
      </c>
      <c r="C13" s="124">
        <v>0</v>
      </c>
      <c r="D13" s="124">
        <v>0</v>
      </c>
      <c r="E13" s="124">
        <f t="shared" si="0"/>
        <v>0</v>
      </c>
      <c r="F13" s="124">
        <v>27308093</v>
      </c>
      <c r="G13" s="124">
        <v>59531207719</v>
      </c>
      <c r="H13" s="124">
        <v>-50930891235</v>
      </c>
      <c r="I13" s="124">
        <f t="shared" si="1"/>
        <v>8600316484</v>
      </c>
    </row>
    <row r="14" spans="1:9" ht="23.1" customHeight="1" x14ac:dyDescent="0.45">
      <c r="A14" s="148" t="s">
        <v>28</v>
      </c>
      <c r="B14" s="124">
        <v>0</v>
      </c>
      <c r="C14" s="124">
        <v>0</v>
      </c>
      <c r="D14" s="124">
        <v>0</v>
      </c>
      <c r="E14" s="124">
        <f t="shared" si="0"/>
        <v>0</v>
      </c>
      <c r="F14" s="124">
        <v>31424322</v>
      </c>
      <c r="G14" s="124">
        <v>158943696297</v>
      </c>
      <c r="H14" s="124">
        <v>-142027598911</v>
      </c>
      <c r="I14" s="124">
        <f t="shared" si="1"/>
        <v>16916097386</v>
      </c>
    </row>
    <row r="15" spans="1:9" ht="23.1" customHeight="1" x14ac:dyDescent="0.45">
      <c r="A15" s="148" t="s">
        <v>27</v>
      </c>
      <c r="B15" s="124">
        <v>37003260</v>
      </c>
      <c r="C15" s="124">
        <v>130414676386</v>
      </c>
      <c r="D15" s="124">
        <v>-127878838715</v>
      </c>
      <c r="E15" s="124">
        <f t="shared" si="0"/>
        <v>2535837671</v>
      </c>
      <c r="F15" s="124">
        <v>269753245</v>
      </c>
      <c r="G15" s="124">
        <v>925630843342</v>
      </c>
      <c r="H15" s="124">
        <v>-873343165517</v>
      </c>
      <c r="I15" s="124">
        <f t="shared" si="1"/>
        <v>52287677825</v>
      </c>
    </row>
    <row r="16" spans="1:9" ht="23.1" customHeight="1" x14ac:dyDescent="0.45">
      <c r="A16" s="148" t="s">
        <v>100</v>
      </c>
      <c r="B16" s="124">
        <v>12446876</v>
      </c>
      <c r="C16" s="124">
        <v>10845331923189</v>
      </c>
      <c r="D16" s="124">
        <v>-10507232633757</v>
      </c>
      <c r="E16" s="124">
        <f t="shared" si="0"/>
        <v>338099289432</v>
      </c>
      <c r="F16" s="124">
        <v>358544301</v>
      </c>
      <c r="G16" s="124">
        <v>175923987070121</v>
      </c>
      <c r="H16" s="124">
        <v>-174162492894530</v>
      </c>
      <c r="I16" s="124">
        <f t="shared" si="1"/>
        <v>1761494175591</v>
      </c>
    </row>
    <row r="17" spans="1:9" ht="23.1" customHeight="1" x14ac:dyDescent="0.45">
      <c r="A17" s="148" t="s">
        <v>105</v>
      </c>
      <c r="B17" s="124">
        <v>17213500</v>
      </c>
      <c r="C17" s="124">
        <v>433207161623</v>
      </c>
      <c r="D17" s="124">
        <v>-426470616832</v>
      </c>
      <c r="E17" s="124">
        <f t="shared" si="0"/>
        <v>6736544791</v>
      </c>
      <c r="F17" s="124">
        <v>302008371</v>
      </c>
      <c r="G17" s="124">
        <v>6902449755008</v>
      </c>
      <c r="H17" s="124">
        <v>-6811919599981</v>
      </c>
      <c r="I17" s="124">
        <f t="shared" si="1"/>
        <v>90530155027</v>
      </c>
    </row>
    <row r="18" spans="1:9" ht="23.1" customHeight="1" x14ac:dyDescent="0.45">
      <c r="A18" s="148" t="s">
        <v>103</v>
      </c>
      <c r="B18" s="124">
        <v>212564953</v>
      </c>
      <c r="C18" s="124">
        <v>5031521486337</v>
      </c>
      <c r="D18" s="124">
        <v>-5037174980318</v>
      </c>
      <c r="E18" s="124">
        <f t="shared" si="0"/>
        <v>-5653493981</v>
      </c>
      <c r="F18" s="124">
        <v>2597042499</v>
      </c>
      <c r="G18" s="124">
        <v>54440606822570</v>
      </c>
      <c r="H18" s="124">
        <v>-54017946696583</v>
      </c>
      <c r="I18" s="124">
        <f t="shared" si="1"/>
        <v>422660125987</v>
      </c>
    </row>
    <row r="19" spans="1:9" ht="23.1" customHeight="1" x14ac:dyDescent="0.45">
      <c r="A19" s="148" t="s">
        <v>98</v>
      </c>
      <c r="B19" s="124">
        <v>54119233</v>
      </c>
      <c r="C19" s="124">
        <v>1174289695524</v>
      </c>
      <c r="D19" s="124">
        <v>-1150889355092</v>
      </c>
      <c r="E19" s="124">
        <f t="shared" si="0"/>
        <v>23400340432</v>
      </c>
      <c r="F19" s="124">
        <v>360443680</v>
      </c>
      <c r="G19" s="124">
        <v>7111453762900</v>
      </c>
      <c r="H19" s="124">
        <v>-6895132785501</v>
      </c>
      <c r="I19" s="124">
        <f t="shared" si="1"/>
        <v>216320977399</v>
      </c>
    </row>
    <row r="20" spans="1:9" ht="23.1" customHeight="1" x14ac:dyDescent="0.45">
      <c r="A20" s="148" t="s">
        <v>109</v>
      </c>
      <c r="B20" s="124">
        <v>2294189</v>
      </c>
      <c r="C20" s="124">
        <v>33950218392</v>
      </c>
      <c r="D20" s="124">
        <v>-33679935616</v>
      </c>
      <c r="E20" s="124">
        <f t="shared" si="0"/>
        <v>270282776</v>
      </c>
      <c r="F20" s="124">
        <v>57970410</v>
      </c>
      <c r="G20" s="124">
        <v>830063957458</v>
      </c>
      <c r="H20" s="124">
        <v>-819996319581</v>
      </c>
      <c r="I20" s="124">
        <f t="shared" si="1"/>
        <v>10067637877</v>
      </c>
    </row>
    <row r="21" spans="1:9" ht="23.1" customHeight="1" x14ac:dyDescent="0.45">
      <c r="A21" s="148" t="s">
        <v>111</v>
      </c>
      <c r="B21" s="124">
        <v>134397436</v>
      </c>
      <c r="C21" s="124">
        <v>1260020896247</v>
      </c>
      <c r="D21" s="124">
        <v>-1246520283909</v>
      </c>
      <c r="E21" s="124">
        <f t="shared" si="0"/>
        <v>13500612338</v>
      </c>
      <c r="F21" s="124">
        <v>134397436</v>
      </c>
      <c r="G21" s="124">
        <v>1260020896247</v>
      </c>
      <c r="H21" s="124">
        <v>-1246520283909</v>
      </c>
      <c r="I21" s="124">
        <f t="shared" si="1"/>
        <v>13500612338</v>
      </c>
    </row>
    <row r="22" spans="1:9" ht="23.1" customHeight="1" x14ac:dyDescent="0.45">
      <c r="A22" s="148" t="s">
        <v>99</v>
      </c>
      <c r="B22" s="124">
        <v>1484942222</v>
      </c>
      <c r="C22" s="124">
        <v>135014275050437.98</v>
      </c>
      <c r="D22" s="124">
        <v>-134931315611900</v>
      </c>
      <c r="E22" s="124">
        <f t="shared" si="0"/>
        <v>82959438537.984375</v>
      </c>
      <c r="F22" s="124">
        <v>13940841814</v>
      </c>
      <c r="G22" s="124">
        <v>1133601912725324</v>
      </c>
      <c r="H22" s="124">
        <v>-1133154500105655</v>
      </c>
      <c r="I22" s="124">
        <f t="shared" si="1"/>
        <v>447412619669</v>
      </c>
    </row>
    <row r="23" spans="1:9" ht="23.1" customHeight="1" x14ac:dyDescent="0.45">
      <c r="A23" s="148" t="s">
        <v>106</v>
      </c>
      <c r="B23" s="124">
        <v>65350702</v>
      </c>
      <c r="C23" s="124">
        <v>1152203114492</v>
      </c>
      <c r="D23" s="124">
        <v>-1135978885100</v>
      </c>
      <c r="E23" s="124">
        <f t="shared" si="0"/>
        <v>16224229392</v>
      </c>
      <c r="F23" s="124">
        <v>168723347</v>
      </c>
      <c r="G23" s="124">
        <v>2890283143345</v>
      </c>
      <c r="H23" s="124">
        <v>-2852089672288</v>
      </c>
      <c r="I23" s="124">
        <f t="shared" si="1"/>
        <v>38193471057</v>
      </c>
    </row>
    <row r="24" spans="1:9" ht="23.1" customHeight="1" x14ac:dyDescent="0.45">
      <c r="A24" s="148" t="s">
        <v>104</v>
      </c>
      <c r="B24" s="124">
        <v>27000000</v>
      </c>
      <c r="C24" s="124">
        <v>630783312895</v>
      </c>
      <c r="D24" s="124">
        <v>-627456289029</v>
      </c>
      <c r="E24" s="124">
        <f t="shared" si="0"/>
        <v>3327023866</v>
      </c>
      <c r="F24" s="124">
        <v>268265898</v>
      </c>
      <c r="G24" s="124">
        <v>5840429203503</v>
      </c>
      <c r="H24" s="124">
        <v>-5677275933341</v>
      </c>
      <c r="I24" s="124">
        <f t="shared" si="1"/>
        <v>163153270162</v>
      </c>
    </row>
    <row r="25" spans="1:9" ht="23.1" customHeight="1" x14ac:dyDescent="0.45">
      <c r="A25" s="148" t="s">
        <v>108</v>
      </c>
      <c r="B25" s="124">
        <v>1937814</v>
      </c>
      <c r="C25" s="124">
        <v>36236321112</v>
      </c>
      <c r="D25" s="124">
        <v>-31785809137</v>
      </c>
      <c r="E25" s="124">
        <f t="shared" si="0"/>
        <v>4450511975</v>
      </c>
      <c r="F25" s="124">
        <v>18683489</v>
      </c>
      <c r="G25" s="124">
        <v>283162345090</v>
      </c>
      <c r="H25" s="124">
        <v>-270805673598</v>
      </c>
      <c r="I25" s="124">
        <f t="shared" si="1"/>
        <v>12356671492</v>
      </c>
    </row>
    <row r="26" spans="1:9" ht="23.1" customHeight="1" x14ac:dyDescent="0.45">
      <c r="A26" s="148" t="s">
        <v>107</v>
      </c>
      <c r="B26" s="124">
        <v>122476187</v>
      </c>
      <c r="C26" s="124">
        <v>1734994627606</v>
      </c>
      <c r="D26" s="124">
        <v>-1793764279641</v>
      </c>
      <c r="E26" s="124">
        <f t="shared" si="0"/>
        <v>-58769652035</v>
      </c>
      <c r="F26" s="124">
        <v>1915640262</v>
      </c>
      <c r="G26" s="124">
        <v>22794274975859</v>
      </c>
      <c r="H26" s="124">
        <v>-22652297353078</v>
      </c>
      <c r="I26" s="124">
        <f t="shared" si="1"/>
        <v>141977622781</v>
      </c>
    </row>
    <row r="27" spans="1:9" ht="23.1" customHeight="1" x14ac:dyDescent="0.45">
      <c r="A27" s="148" t="s">
        <v>196</v>
      </c>
      <c r="B27" s="124">
        <v>0</v>
      </c>
      <c r="C27" s="124">
        <v>0</v>
      </c>
      <c r="D27" s="124">
        <v>0</v>
      </c>
      <c r="E27" s="124">
        <f t="shared" si="0"/>
        <v>0</v>
      </c>
      <c r="F27" s="124">
        <v>6136000</v>
      </c>
      <c r="G27" s="124">
        <v>160615435758</v>
      </c>
      <c r="H27" s="124">
        <v>-153326302199</v>
      </c>
      <c r="I27" s="124">
        <f t="shared" si="1"/>
        <v>7289133559</v>
      </c>
    </row>
    <row r="28" spans="1:9" ht="23.1" customHeight="1" x14ac:dyDescent="0.45">
      <c r="A28" s="148" t="s">
        <v>102</v>
      </c>
      <c r="B28" s="124">
        <v>7022027</v>
      </c>
      <c r="C28" s="124">
        <v>691025672108</v>
      </c>
      <c r="D28" s="124">
        <v>-715315440543</v>
      </c>
      <c r="E28" s="124">
        <f t="shared" si="0"/>
        <v>-24289768435</v>
      </c>
      <c r="F28" s="124">
        <v>83705970</v>
      </c>
      <c r="G28" s="124">
        <v>6448283040121</v>
      </c>
      <c r="H28" s="124">
        <v>-6370477104671</v>
      </c>
      <c r="I28" s="124">
        <f t="shared" si="1"/>
        <v>77805935450</v>
      </c>
    </row>
    <row r="29" spans="1:9" ht="23.1" customHeight="1" x14ac:dyDescent="0.45">
      <c r="A29" s="148" t="s">
        <v>197</v>
      </c>
      <c r="B29" s="124">
        <v>0</v>
      </c>
      <c r="C29" s="124">
        <v>0</v>
      </c>
      <c r="D29" s="124">
        <v>0</v>
      </c>
      <c r="E29" s="124">
        <f t="shared" si="0"/>
        <v>0</v>
      </c>
      <c r="F29" s="124">
        <v>1114000</v>
      </c>
      <c r="G29" s="124">
        <v>12205743037</v>
      </c>
      <c r="H29" s="124">
        <v>-12035626901</v>
      </c>
      <c r="I29" s="124">
        <f t="shared" si="1"/>
        <v>170116136</v>
      </c>
    </row>
    <row r="30" spans="1:9" ht="23.1" customHeight="1" x14ac:dyDescent="0.45">
      <c r="A30" s="148" t="s">
        <v>198</v>
      </c>
      <c r="B30" s="124">
        <v>0</v>
      </c>
      <c r="C30" s="124">
        <v>0</v>
      </c>
      <c r="D30" s="124">
        <v>0</v>
      </c>
      <c r="E30" s="124">
        <f t="shared" si="0"/>
        <v>0</v>
      </c>
      <c r="F30" s="124">
        <v>6240000</v>
      </c>
      <c r="G30" s="124">
        <v>177688224579</v>
      </c>
      <c r="H30" s="124">
        <v>-173089363149</v>
      </c>
      <c r="I30" s="124">
        <f t="shared" si="1"/>
        <v>4598861430</v>
      </c>
    </row>
    <row r="31" spans="1:9" ht="23.1" customHeight="1" x14ac:dyDescent="0.45">
      <c r="A31" s="148" t="s">
        <v>101</v>
      </c>
      <c r="B31" s="124">
        <v>3044410</v>
      </c>
      <c r="C31" s="124">
        <v>225746878305</v>
      </c>
      <c r="D31" s="124">
        <v>-221822129166</v>
      </c>
      <c r="E31" s="124">
        <f t="shared" si="0"/>
        <v>3924749139</v>
      </c>
      <c r="F31" s="124">
        <v>56829910</v>
      </c>
      <c r="G31" s="124">
        <v>3707418484763</v>
      </c>
      <c r="H31" s="124">
        <v>-3517326311476</v>
      </c>
      <c r="I31" s="124">
        <f t="shared" si="1"/>
        <v>190092173287</v>
      </c>
    </row>
    <row r="32" spans="1:9" ht="23.1" customHeight="1" x14ac:dyDescent="0.45">
      <c r="A32" s="148" t="s">
        <v>199</v>
      </c>
      <c r="B32" s="124">
        <v>0</v>
      </c>
      <c r="C32" s="124">
        <v>0</v>
      </c>
      <c r="D32" s="124">
        <v>0</v>
      </c>
      <c r="E32" s="124">
        <f t="shared" si="0"/>
        <v>0</v>
      </c>
      <c r="F32" s="124">
        <v>3562100</v>
      </c>
      <c r="G32" s="124">
        <v>87827570287</v>
      </c>
      <c r="H32" s="124">
        <v>-87437449645</v>
      </c>
      <c r="I32" s="124">
        <f t="shared" si="1"/>
        <v>390120642</v>
      </c>
    </row>
    <row r="33" spans="1:9" ht="23.1" customHeight="1" x14ac:dyDescent="0.45">
      <c r="A33" s="148" t="s">
        <v>200</v>
      </c>
      <c r="B33" s="124">
        <v>0</v>
      </c>
      <c r="C33" s="124">
        <v>0</v>
      </c>
      <c r="D33" s="124">
        <v>0</v>
      </c>
      <c r="E33" s="124">
        <f t="shared" si="0"/>
        <v>0</v>
      </c>
      <c r="F33" s="124">
        <v>10000000</v>
      </c>
      <c r="G33" s="124">
        <v>172737605626</v>
      </c>
      <c r="H33" s="124">
        <v>-172562349374</v>
      </c>
      <c r="I33" s="124">
        <f t="shared" si="1"/>
        <v>175256252</v>
      </c>
    </row>
    <row r="34" spans="1:9" ht="23.1" customHeight="1" x14ac:dyDescent="0.45">
      <c r="A34" s="148" t="s">
        <v>201</v>
      </c>
      <c r="B34" s="124">
        <v>0</v>
      </c>
      <c r="C34" s="124">
        <v>0</v>
      </c>
      <c r="D34" s="124">
        <v>0</v>
      </c>
      <c r="E34" s="124">
        <f t="shared" si="0"/>
        <v>0</v>
      </c>
      <c r="F34" s="124">
        <v>10000000</v>
      </c>
      <c r="G34" s="124">
        <v>370933167942</v>
      </c>
      <c r="H34" s="124">
        <v>-370696644000</v>
      </c>
      <c r="I34" s="124">
        <f t="shared" si="1"/>
        <v>236523942</v>
      </c>
    </row>
    <row r="35" spans="1:9" ht="23.1" customHeight="1" x14ac:dyDescent="0.45">
      <c r="A35" s="148" t="s">
        <v>63</v>
      </c>
      <c r="B35" s="124">
        <v>0</v>
      </c>
      <c r="C35" s="124">
        <v>0</v>
      </c>
      <c r="D35" s="124">
        <v>0</v>
      </c>
      <c r="E35" s="124">
        <f t="shared" si="0"/>
        <v>0</v>
      </c>
      <c r="F35" s="124">
        <v>10000</v>
      </c>
      <c r="G35" s="124">
        <v>10655954663</v>
      </c>
      <c r="H35" s="124">
        <v>-10978407900</v>
      </c>
      <c r="I35" s="124">
        <f t="shared" si="1"/>
        <v>-322453237</v>
      </c>
    </row>
    <row r="36" spans="1:9" ht="23.1" customHeight="1" x14ac:dyDescent="0.45">
      <c r="A36" s="148" t="s">
        <v>66</v>
      </c>
      <c r="B36" s="124">
        <v>0</v>
      </c>
      <c r="C36" s="124">
        <v>0</v>
      </c>
      <c r="D36" s="124">
        <v>0</v>
      </c>
      <c r="E36" s="124">
        <f t="shared" si="0"/>
        <v>0</v>
      </c>
      <c r="F36" s="124">
        <v>10000</v>
      </c>
      <c r="G36" s="124">
        <v>10655954663</v>
      </c>
      <c r="H36" s="124">
        <v>-10798434000</v>
      </c>
      <c r="I36" s="124">
        <f t="shared" si="1"/>
        <v>-142479337</v>
      </c>
    </row>
    <row r="37" spans="1:9" ht="23.1" customHeight="1" x14ac:dyDescent="0.45">
      <c r="A37" s="149" t="s">
        <v>33</v>
      </c>
      <c r="B37" s="140"/>
      <c r="C37" s="140">
        <f>SUM(C7:C36)</f>
        <v>160299538786255</v>
      </c>
      <c r="D37" s="140">
        <f t="shared" ref="D37:E37" si="2">SUM(D7:D36)</f>
        <v>-159560078819179</v>
      </c>
      <c r="E37" s="140">
        <f t="shared" si="2"/>
        <v>739459967075.98438</v>
      </c>
      <c r="F37" s="140"/>
      <c r="G37" s="140">
        <f>SUM(G7:G36)</f>
        <v>1431757911529646</v>
      </c>
      <c r="H37" s="140">
        <f t="shared" ref="H37:I37" si="3">SUM(H7:H36)</f>
        <v>-1427263756276728</v>
      </c>
      <c r="I37" s="140">
        <f t="shared" si="3"/>
        <v>4494155252918</v>
      </c>
    </row>
    <row r="38" spans="1:9" ht="23.1" customHeight="1" x14ac:dyDescent="0.45">
      <c r="A38" s="12" t="s">
        <v>34</v>
      </c>
      <c r="B38" s="13"/>
      <c r="C38" s="14"/>
      <c r="D38" s="14"/>
      <c r="E38" s="14"/>
      <c r="F38" s="13"/>
      <c r="G38" s="14"/>
      <c r="H38" s="14"/>
      <c r="I38" s="14"/>
    </row>
    <row r="40" spans="1:9" x14ac:dyDescent="0.45">
      <c r="A40" s="52" t="s">
        <v>202</v>
      </c>
      <c r="B40" s="53"/>
      <c r="C40" s="53"/>
      <c r="D40" s="53"/>
      <c r="E40" s="53"/>
      <c r="F40" s="53"/>
      <c r="G40" s="53"/>
      <c r="H40" s="53"/>
      <c r="I40" s="54"/>
    </row>
  </sheetData>
  <mergeCells count="8">
    <mergeCell ref="A1:I1"/>
    <mergeCell ref="A2:I2"/>
    <mergeCell ref="A3:I3"/>
    <mergeCell ref="A40:I40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rightToLeft="1" topLeftCell="A37" zoomScaleNormal="100" zoomScaleSheetLayoutView="106" workbookViewId="0">
      <selection activeCell="I39" sqref="I39"/>
    </sheetView>
  </sheetViews>
  <sheetFormatPr defaultColWidth="9" defaultRowHeight="18" x14ac:dyDescent="0.45"/>
  <cols>
    <col min="1" max="1" width="35.85546875" style="51" customWidth="1"/>
    <col min="2" max="2" width="13" style="51" customWidth="1"/>
    <col min="3" max="3" width="18.28515625" style="51" customWidth="1"/>
    <col min="4" max="4" width="19.28515625" style="51" customWidth="1"/>
    <col min="5" max="5" width="28.42578125" style="51" customWidth="1"/>
    <col min="6" max="6" width="13" style="51" customWidth="1"/>
    <col min="7" max="7" width="18.28515625" style="51" customWidth="1"/>
    <col min="8" max="8" width="19.28515625" style="51" customWidth="1"/>
    <col min="9" max="9" width="28.42578125" style="51" customWidth="1"/>
    <col min="10" max="10" width="9" style="42" customWidth="1"/>
    <col min="11" max="16384" width="9" style="42"/>
  </cols>
  <sheetData>
    <row r="1" spans="1:9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45">
      <c r="A2" s="41" t="s">
        <v>140</v>
      </c>
      <c r="B2" s="41"/>
      <c r="C2" s="41"/>
      <c r="D2" s="41"/>
      <c r="E2" s="41"/>
      <c r="F2" s="41"/>
      <c r="G2" s="41"/>
      <c r="H2" s="41"/>
      <c r="I2" s="41"/>
    </row>
    <row r="3" spans="1:9" ht="21" x14ac:dyDescent="0.45">
      <c r="A3" s="41" t="s">
        <v>141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45">
      <c r="A4" s="43" t="s">
        <v>203</v>
      </c>
      <c r="B4" s="43"/>
      <c r="C4" s="43"/>
      <c r="D4" s="43"/>
      <c r="E4" s="44"/>
      <c r="F4" s="44"/>
      <c r="G4" s="44"/>
      <c r="H4" s="44"/>
      <c r="I4" s="44"/>
    </row>
    <row r="5" spans="1:9" ht="16.5" customHeight="1" x14ac:dyDescent="0.45">
      <c r="A5" s="44"/>
      <c r="B5" s="45" t="s">
        <v>159</v>
      </c>
      <c r="C5" s="45"/>
      <c r="D5" s="45"/>
      <c r="E5" s="45"/>
      <c r="F5" s="5" t="s">
        <v>160</v>
      </c>
      <c r="G5" s="5"/>
      <c r="H5" s="5"/>
      <c r="I5" s="5"/>
    </row>
    <row r="6" spans="1:9" ht="53.25" customHeight="1" x14ac:dyDescent="0.45">
      <c r="A6" s="46" t="s">
        <v>143</v>
      </c>
      <c r="B6" s="47" t="s">
        <v>14</v>
      </c>
      <c r="C6" s="47" t="s">
        <v>16</v>
      </c>
      <c r="D6" s="47" t="s">
        <v>194</v>
      </c>
      <c r="E6" s="48" t="s">
        <v>204</v>
      </c>
      <c r="F6" s="47" t="s">
        <v>14</v>
      </c>
      <c r="G6" s="47" t="s">
        <v>16</v>
      </c>
      <c r="H6" s="47" t="s">
        <v>194</v>
      </c>
      <c r="I6" s="48" t="s">
        <v>204</v>
      </c>
    </row>
    <row r="7" spans="1:9" ht="23.1" customHeight="1" x14ac:dyDescent="0.45">
      <c r="A7" s="147" t="s">
        <v>23</v>
      </c>
      <c r="B7" s="123">
        <v>319468813</v>
      </c>
      <c r="C7" s="123">
        <v>3058185240011</v>
      </c>
      <c r="D7" s="123">
        <v>-3720404211282</v>
      </c>
      <c r="E7" s="123">
        <f>D7+C7</f>
        <v>-662218971271</v>
      </c>
      <c r="F7" s="123">
        <v>319468813</v>
      </c>
      <c r="G7" s="123">
        <v>3058185240011</v>
      </c>
      <c r="H7" s="123">
        <v>-2608603982788</v>
      </c>
      <c r="I7" s="123">
        <f>H7+G7</f>
        <v>449581257223</v>
      </c>
    </row>
    <row r="8" spans="1:9" ht="23.1" customHeight="1" x14ac:dyDescent="0.45">
      <c r="A8" s="148" t="s">
        <v>24</v>
      </c>
      <c r="B8" s="124">
        <v>39229762</v>
      </c>
      <c r="C8" s="124">
        <v>75420698765</v>
      </c>
      <c r="D8" s="124">
        <v>-105643858193</v>
      </c>
      <c r="E8" s="124">
        <f>D8+C8</f>
        <v>-30223159428</v>
      </c>
      <c r="F8" s="124">
        <v>39229762</v>
      </c>
      <c r="G8" s="124">
        <v>75420698765</v>
      </c>
      <c r="H8" s="124">
        <v>-76812229532</v>
      </c>
      <c r="I8" s="124">
        <f>H8+G8</f>
        <v>-1391530767</v>
      </c>
    </row>
    <row r="9" spans="1:9" ht="23.1" customHeight="1" x14ac:dyDescent="0.45">
      <c r="A9" s="148" t="s">
        <v>25</v>
      </c>
      <c r="B9" s="124">
        <v>33495406</v>
      </c>
      <c r="C9" s="124">
        <v>122332665392</v>
      </c>
      <c r="D9" s="124">
        <v>-147888943537</v>
      </c>
      <c r="E9" s="124">
        <f t="shared" ref="E9:E43" si="0">D9+C9</f>
        <v>-25556278145</v>
      </c>
      <c r="F9" s="124">
        <v>33495406</v>
      </c>
      <c r="G9" s="124">
        <v>122332665392</v>
      </c>
      <c r="H9" s="124">
        <v>-139148341718</v>
      </c>
      <c r="I9" s="124">
        <f t="shared" ref="I9:I43" si="1">H9+G9</f>
        <v>-16815676326</v>
      </c>
    </row>
    <row r="10" spans="1:9" ht="23.1" customHeight="1" x14ac:dyDescent="0.45">
      <c r="A10" s="148" t="s">
        <v>26</v>
      </c>
      <c r="B10" s="124">
        <v>28525043</v>
      </c>
      <c r="C10" s="124">
        <v>3011380403149</v>
      </c>
      <c r="D10" s="124">
        <v>-3209074907529</v>
      </c>
      <c r="E10" s="124">
        <f t="shared" si="0"/>
        <v>-197694504380</v>
      </c>
      <c r="F10" s="124">
        <v>28525043</v>
      </c>
      <c r="G10" s="124">
        <v>3011380403149</v>
      </c>
      <c r="H10" s="124">
        <v>-2771383306035</v>
      </c>
      <c r="I10" s="124">
        <f t="shared" si="1"/>
        <v>239997097114</v>
      </c>
    </row>
    <row r="11" spans="1:9" ht="23.1" customHeight="1" x14ac:dyDescent="0.45">
      <c r="A11" s="148" t="s">
        <v>27</v>
      </c>
      <c r="B11" s="124">
        <v>62677569</v>
      </c>
      <c r="C11" s="124">
        <v>218265320160</v>
      </c>
      <c r="D11" s="124">
        <v>-221137732828</v>
      </c>
      <c r="E11" s="124">
        <f t="shared" si="0"/>
        <v>-2872412668</v>
      </c>
      <c r="F11" s="124">
        <v>62677569</v>
      </c>
      <c r="G11" s="124">
        <v>218265320160</v>
      </c>
      <c r="H11" s="124">
        <v>-216513628898</v>
      </c>
      <c r="I11" s="124">
        <f t="shared" si="1"/>
        <v>1751691262</v>
      </c>
    </row>
    <row r="12" spans="1:9" ht="23.1" customHeight="1" x14ac:dyDescent="0.45">
      <c r="A12" s="148" t="s">
        <v>28</v>
      </c>
      <c r="B12" s="124">
        <v>273835275</v>
      </c>
      <c r="C12" s="124">
        <v>1797730442456</v>
      </c>
      <c r="D12" s="124">
        <v>-1786785356050</v>
      </c>
      <c r="E12" s="124">
        <f t="shared" si="0"/>
        <v>10945086406</v>
      </c>
      <c r="F12" s="124">
        <v>273835275</v>
      </c>
      <c r="G12" s="124">
        <v>1797730442456</v>
      </c>
      <c r="H12" s="124">
        <v>-1243193767959</v>
      </c>
      <c r="I12" s="124">
        <f t="shared" si="1"/>
        <v>554536674497</v>
      </c>
    </row>
    <row r="13" spans="1:9" ht="23.1" customHeight="1" x14ac:dyDescent="0.45">
      <c r="A13" s="148" t="s">
        <v>29</v>
      </c>
      <c r="B13" s="124">
        <v>91034546</v>
      </c>
      <c r="C13" s="124">
        <v>730451838756</v>
      </c>
      <c r="D13" s="124">
        <v>-816808351858</v>
      </c>
      <c r="E13" s="124">
        <f t="shared" si="0"/>
        <v>-86356513102</v>
      </c>
      <c r="F13" s="124">
        <v>91034546</v>
      </c>
      <c r="G13" s="124">
        <v>730451838756</v>
      </c>
      <c r="H13" s="124">
        <v>-677033389550</v>
      </c>
      <c r="I13" s="124">
        <f t="shared" si="1"/>
        <v>53418449206</v>
      </c>
    </row>
    <row r="14" spans="1:9" ht="23.1" customHeight="1" x14ac:dyDescent="0.45">
      <c r="A14" s="148" t="s">
        <v>30</v>
      </c>
      <c r="B14" s="124">
        <v>11051088</v>
      </c>
      <c r="C14" s="124">
        <v>34696129385</v>
      </c>
      <c r="D14" s="124">
        <v>-34158244195</v>
      </c>
      <c r="E14" s="124">
        <f t="shared" si="0"/>
        <v>537885190</v>
      </c>
      <c r="F14" s="124">
        <v>11051088</v>
      </c>
      <c r="G14" s="124">
        <v>34696129385</v>
      </c>
      <c r="H14" s="124">
        <v>-34158244195</v>
      </c>
      <c r="I14" s="124">
        <f t="shared" si="1"/>
        <v>537885190</v>
      </c>
    </row>
    <row r="15" spans="1:9" ht="23.1" customHeight="1" x14ac:dyDescent="0.45">
      <c r="A15" s="148" t="s">
        <v>31</v>
      </c>
      <c r="B15" s="124">
        <v>171233075</v>
      </c>
      <c r="C15" s="124">
        <v>942777187629</v>
      </c>
      <c r="D15" s="124">
        <v>-993305721906</v>
      </c>
      <c r="E15" s="124">
        <f t="shared" si="0"/>
        <v>-50528534277</v>
      </c>
      <c r="F15" s="124">
        <v>171233075</v>
      </c>
      <c r="G15" s="124">
        <v>942777187629</v>
      </c>
      <c r="H15" s="124">
        <v>-928554394368</v>
      </c>
      <c r="I15" s="124">
        <f t="shared" si="1"/>
        <v>14222793261</v>
      </c>
    </row>
    <row r="16" spans="1:9" ht="23.1" customHeight="1" x14ac:dyDescent="0.45">
      <c r="A16" s="148" t="s">
        <v>98</v>
      </c>
      <c r="B16" s="124">
        <v>73578217</v>
      </c>
      <c r="C16" s="124">
        <v>1603854960265</v>
      </c>
      <c r="D16" s="124">
        <v>-1584295764574</v>
      </c>
      <c r="E16" s="124">
        <f t="shared" si="0"/>
        <v>19559195691</v>
      </c>
      <c r="F16" s="124">
        <v>73578217</v>
      </c>
      <c r="G16" s="124">
        <v>1603854960265</v>
      </c>
      <c r="H16" s="124">
        <v>-1577999545700</v>
      </c>
      <c r="I16" s="124">
        <f t="shared" si="1"/>
        <v>25855414565</v>
      </c>
    </row>
    <row r="17" spans="1:9" ht="23.1" customHeight="1" x14ac:dyDescent="0.45">
      <c r="A17" s="148" t="s">
        <v>99</v>
      </c>
      <c r="B17" s="124">
        <v>38892823</v>
      </c>
      <c r="C17" s="124">
        <v>3580753684843</v>
      </c>
      <c r="D17" s="124">
        <v>-3579745740752</v>
      </c>
      <c r="E17" s="124">
        <f t="shared" si="0"/>
        <v>1007944091</v>
      </c>
      <c r="F17" s="124">
        <v>38892823</v>
      </c>
      <c r="G17" s="124">
        <v>3580753684843</v>
      </c>
      <c r="H17" s="124">
        <v>-3579199847031</v>
      </c>
      <c r="I17" s="124">
        <f t="shared" si="1"/>
        <v>1553837812</v>
      </c>
    </row>
    <row r="18" spans="1:9" ht="23.1" customHeight="1" x14ac:dyDescent="0.45">
      <c r="A18" s="148" t="s">
        <v>100</v>
      </c>
      <c r="B18" s="124">
        <v>1719623</v>
      </c>
      <c r="C18" s="124">
        <v>1559552794131</v>
      </c>
      <c r="D18" s="124">
        <v>-1548179071750</v>
      </c>
      <c r="E18" s="124">
        <f t="shared" si="0"/>
        <v>11373722381</v>
      </c>
      <c r="F18" s="124">
        <v>1719623</v>
      </c>
      <c r="G18" s="124">
        <v>1559552794131</v>
      </c>
      <c r="H18" s="124">
        <v>-1557327966645</v>
      </c>
      <c r="I18" s="124">
        <f t="shared" si="1"/>
        <v>2224827486</v>
      </c>
    </row>
    <row r="19" spans="1:9" ht="23.1" customHeight="1" x14ac:dyDescent="0.45">
      <c r="A19" s="148" t="s">
        <v>101</v>
      </c>
      <c r="B19" s="124">
        <v>4217525</v>
      </c>
      <c r="C19" s="124">
        <v>317146327284</v>
      </c>
      <c r="D19" s="124">
        <v>-312160641256</v>
      </c>
      <c r="E19" s="124">
        <f t="shared" si="0"/>
        <v>4985686028</v>
      </c>
      <c r="F19" s="124">
        <v>4217525</v>
      </c>
      <c r="G19" s="124">
        <v>317146327284</v>
      </c>
      <c r="H19" s="124">
        <v>-309507894781</v>
      </c>
      <c r="I19" s="124">
        <f t="shared" si="1"/>
        <v>7638432503</v>
      </c>
    </row>
    <row r="20" spans="1:9" ht="23.1" customHeight="1" x14ac:dyDescent="0.45">
      <c r="A20" s="148" t="s">
        <v>102</v>
      </c>
      <c r="B20" s="124">
        <v>953842</v>
      </c>
      <c r="C20" s="124">
        <v>88046788542</v>
      </c>
      <c r="D20" s="124">
        <v>-97691521895</v>
      </c>
      <c r="E20" s="124">
        <f t="shared" si="0"/>
        <v>-9644733353</v>
      </c>
      <c r="F20" s="124">
        <v>953842</v>
      </c>
      <c r="G20" s="124">
        <v>88046788542</v>
      </c>
      <c r="H20" s="124">
        <v>-93206036159</v>
      </c>
      <c r="I20" s="124">
        <f t="shared" si="1"/>
        <v>-5159247617</v>
      </c>
    </row>
    <row r="21" spans="1:9" ht="23.1" customHeight="1" x14ac:dyDescent="0.45">
      <c r="A21" s="148" t="s">
        <v>103</v>
      </c>
      <c r="B21" s="124">
        <v>14966258</v>
      </c>
      <c r="C21" s="124">
        <v>325186861610</v>
      </c>
      <c r="D21" s="124">
        <v>-332062360779</v>
      </c>
      <c r="E21" s="124">
        <f t="shared" si="0"/>
        <v>-6875499169</v>
      </c>
      <c r="F21" s="124">
        <v>14966258</v>
      </c>
      <c r="G21" s="124">
        <v>325186861610</v>
      </c>
      <c r="H21" s="124">
        <v>-328312133532</v>
      </c>
      <c r="I21" s="124">
        <f t="shared" si="1"/>
        <v>-3125271922</v>
      </c>
    </row>
    <row r="22" spans="1:9" ht="23.1" customHeight="1" x14ac:dyDescent="0.45">
      <c r="A22" s="148" t="s">
        <v>105</v>
      </c>
      <c r="B22" s="124">
        <v>4436500</v>
      </c>
      <c r="C22" s="124">
        <v>112849550384</v>
      </c>
      <c r="D22" s="124">
        <v>-114627639584</v>
      </c>
      <c r="E22" s="124">
        <f t="shared" si="0"/>
        <v>-1778089200</v>
      </c>
      <c r="F22" s="124">
        <v>4436500</v>
      </c>
      <c r="G22" s="124">
        <v>112849550384</v>
      </c>
      <c r="H22" s="124">
        <v>-107910538708</v>
      </c>
      <c r="I22" s="124">
        <f t="shared" si="1"/>
        <v>4939011676</v>
      </c>
    </row>
    <row r="23" spans="1:9" ht="23.1" customHeight="1" x14ac:dyDescent="0.45">
      <c r="A23" s="148" t="s">
        <v>106</v>
      </c>
      <c r="B23" s="124">
        <v>60142187</v>
      </c>
      <c r="C23" s="124">
        <v>1073983850934</v>
      </c>
      <c r="D23" s="124">
        <v>-1063284542991</v>
      </c>
      <c r="E23" s="124">
        <f t="shared" si="0"/>
        <v>10699307943</v>
      </c>
      <c r="F23" s="124">
        <v>60142187</v>
      </c>
      <c r="G23" s="124">
        <v>1073983850934</v>
      </c>
      <c r="H23" s="124">
        <v>-1055073994373</v>
      </c>
      <c r="I23" s="124">
        <f t="shared" si="1"/>
        <v>18909856561</v>
      </c>
    </row>
    <row r="24" spans="1:9" ht="23.1" customHeight="1" x14ac:dyDescent="0.45">
      <c r="A24" s="148" t="s">
        <v>107</v>
      </c>
      <c r="B24" s="124">
        <v>18137725</v>
      </c>
      <c r="C24" s="124">
        <v>230043723717</v>
      </c>
      <c r="D24" s="124">
        <v>-238968536751</v>
      </c>
      <c r="E24" s="124">
        <f t="shared" si="0"/>
        <v>-8924813034</v>
      </c>
      <c r="F24" s="124">
        <v>18137725</v>
      </c>
      <c r="G24" s="124">
        <v>230043723717</v>
      </c>
      <c r="H24" s="124">
        <v>-232669844785</v>
      </c>
      <c r="I24" s="124">
        <f t="shared" si="1"/>
        <v>-2626121068</v>
      </c>
    </row>
    <row r="25" spans="1:9" ht="23.1" customHeight="1" x14ac:dyDescent="0.45">
      <c r="A25" s="148" t="s">
        <v>108</v>
      </c>
      <c r="B25" s="124">
        <v>2691622</v>
      </c>
      <c r="C25" s="124">
        <v>47248521247</v>
      </c>
      <c r="D25" s="124">
        <v>-57522735974</v>
      </c>
      <c r="E25" s="124">
        <f t="shared" si="0"/>
        <v>-10274214727</v>
      </c>
      <c r="F25" s="124">
        <v>2691622</v>
      </c>
      <c r="G25" s="124">
        <v>47248521247</v>
      </c>
      <c r="H25" s="124">
        <v>-45509007852</v>
      </c>
      <c r="I25" s="124">
        <f t="shared" si="1"/>
        <v>1739513395</v>
      </c>
    </row>
    <row r="26" spans="1:9" ht="23.1" customHeight="1" x14ac:dyDescent="0.45">
      <c r="A26" s="148" t="s">
        <v>109</v>
      </c>
      <c r="B26" s="124">
        <v>63339962</v>
      </c>
      <c r="C26" s="124">
        <v>940188273436</v>
      </c>
      <c r="D26" s="124">
        <v>-922355513128</v>
      </c>
      <c r="E26" s="124">
        <f t="shared" si="0"/>
        <v>17832760308</v>
      </c>
      <c r="F26" s="124">
        <v>63339962</v>
      </c>
      <c r="G26" s="124">
        <v>940188273436</v>
      </c>
      <c r="H26" s="124">
        <v>-922785781902</v>
      </c>
      <c r="I26" s="124">
        <f t="shared" si="1"/>
        <v>17402491534</v>
      </c>
    </row>
    <row r="27" spans="1:9" ht="23.1" customHeight="1" x14ac:dyDescent="0.45">
      <c r="A27" s="148" t="s">
        <v>110</v>
      </c>
      <c r="B27" s="124">
        <v>9996313</v>
      </c>
      <c r="C27" s="124">
        <v>104712736863</v>
      </c>
      <c r="D27" s="124">
        <v>-99926268599</v>
      </c>
      <c r="E27" s="124">
        <f t="shared" si="0"/>
        <v>4786468264</v>
      </c>
      <c r="F27" s="124">
        <v>9996313</v>
      </c>
      <c r="G27" s="124">
        <v>104712736863</v>
      </c>
      <c r="H27" s="124">
        <v>-99999991356</v>
      </c>
      <c r="I27" s="124">
        <f t="shared" si="1"/>
        <v>4712745507</v>
      </c>
    </row>
    <row r="28" spans="1:9" ht="23.1" customHeight="1" x14ac:dyDescent="0.45">
      <c r="A28" s="148" t="s">
        <v>111</v>
      </c>
      <c r="B28" s="124">
        <v>3016778</v>
      </c>
      <c r="C28" s="124">
        <v>25594632716</v>
      </c>
      <c r="D28" s="124">
        <v>-25658896937</v>
      </c>
      <c r="E28" s="124">
        <f t="shared" si="0"/>
        <v>-64264221</v>
      </c>
      <c r="F28" s="124">
        <v>3016778</v>
      </c>
      <c r="G28" s="124">
        <v>25594632716</v>
      </c>
      <c r="H28" s="124">
        <v>-25658896937</v>
      </c>
      <c r="I28" s="124">
        <f t="shared" si="1"/>
        <v>-64264221</v>
      </c>
    </row>
    <row r="29" spans="1:9" ht="23.1" customHeight="1" x14ac:dyDescent="0.45">
      <c r="A29" s="148" t="s">
        <v>52</v>
      </c>
      <c r="B29" s="124">
        <v>25000</v>
      </c>
      <c r="C29" s="124">
        <v>26996085000</v>
      </c>
      <c r="D29" s="124">
        <v>-26996085000</v>
      </c>
      <c r="E29" s="124">
        <f t="shared" si="0"/>
        <v>0</v>
      </c>
      <c r="F29" s="124">
        <v>25000</v>
      </c>
      <c r="G29" s="124">
        <v>26996085000</v>
      </c>
      <c r="H29" s="124">
        <v>-26996085000</v>
      </c>
      <c r="I29" s="124">
        <f t="shared" si="1"/>
        <v>0</v>
      </c>
    </row>
    <row r="30" spans="1:9" ht="23.1" customHeight="1" x14ac:dyDescent="0.45">
      <c r="A30" s="148" t="s">
        <v>56</v>
      </c>
      <c r="B30" s="124">
        <v>50000</v>
      </c>
      <c r="C30" s="124">
        <v>51487533225</v>
      </c>
      <c r="D30" s="124">
        <v>-51487533225</v>
      </c>
      <c r="E30" s="124">
        <f t="shared" si="0"/>
        <v>0</v>
      </c>
      <c r="F30" s="124">
        <v>50000</v>
      </c>
      <c r="G30" s="124">
        <v>51487533225</v>
      </c>
      <c r="H30" s="124">
        <v>-49992750000</v>
      </c>
      <c r="I30" s="124">
        <f t="shared" si="1"/>
        <v>1494783225</v>
      </c>
    </row>
    <row r="31" spans="1:9" ht="23.1" customHeight="1" x14ac:dyDescent="0.45">
      <c r="A31" s="148" t="s">
        <v>57</v>
      </c>
      <c r="B31" s="124">
        <v>120000</v>
      </c>
      <c r="C31" s="124">
        <v>129581208000</v>
      </c>
      <c r="D31" s="124">
        <v>-129581208000</v>
      </c>
      <c r="E31" s="124">
        <f t="shared" si="0"/>
        <v>0</v>
      </c>
      <c r="F31" s="124">
        <v>120000</v>
      </c>
      <c r="G31" s="124">
        <v>129581208000</v>
      </c>
      <c r="H31" s="124">
        <v>-129581208000</v>
      </c>
      <c r="I31" s="124">
        <f t="shared" si="1"/>
        <v>0</v>
      </c>
    </row>
    <row r="32" spans="1:9" ht="23.1" customHeight="1" x14ac:dyDescent="0.45">
      <c r="A32" s="148" t="s">
        <v>60</v>
      </c>
      <c r="B32" s="124">
        <v>200000</v>
      </c>
      <c r="C32" s="124">
        <v>213968970000</v>
      </c>
      <c r="D32" s="124">
        <v>-213968970000</v>
      </c>
      <c r="E32" s="124">
        <f t="shared" si="0"/>
        <v>0</v>
      </c>
      <c r="F32" s="124">
        <v>200000</v>
      </c>
      <c r="G32" s="124">
        <v>213968970000</v>
      </c>
      <c r="H32" s="124">
        <v>-213968970000</v>
      </c>
      <c r="I32" s="124">
        <f t="shared" si="1"/>
        <v>0</v>
      </c>
    </row>
    <row r="33" spans="1:9" ht="23.1" customHeight="1" x14ac:dyDescent="0.45">
      <c r="A33" s="148" t="s">
        <v>63</v>
      </c>
      <c r="B33" s="124">
        <v>267933</v>
      </c>
      <c r="C33" s="124">
        <v>289727522919</v>
      </c>
      <c r="D33" s="124">
        <v>-289727522919</v>
      </c>
      <c r="E33" s="124">
        <f t="shared" si="0"/>
        <v>0</v>
      </c>
      <c r="F33" s="124">
        <v>267933</v>
      </c>
      <c r="G33" s="124">
        <v>289727522919</v>
      </c>
      <c r="H33" s="124">
        <v>-293985936664</v>
      </c>
      <c r="I33" s="124">
        <f t="shared" si="1"/>
        <v>-4258413745</v>
      </c>
    </row>
    <row r="34" spans="1:9" ht="23.1" customHeight="1" x14ac:dyDescent="0.45">
      <c r="A34" s="148" t="s">
        <v>66</v>
      </c>
      <c r="B34" s="124">
        <v>60000</v>
      </c>
      <c r="C34" s="124">
        <v>64880590950</v>
      </c>
      <c r="D34" s="124">
        <v>-64880590950</v>
      </c>
      <c r="E34" s="124">
        <f t="shared" si="0"/>
        <v>0</v>
      </c>
      <c r="F34" s="124">
        <v>60000</v>
      </c>
      <c r="G34" s="124">
        <v>64880590950</v>
      </c>
      <c r="H34" s="124">
        <v>-64808738175</v>
      </c>
      <c r="I34" s="124">
        <f t="shared" si="1"/>
        <v>71852775</v>
      </c>
    </row>
    <row r="35" spans="1:9" ht="23.1" customHeight="1" x14ac:dyDescent="0.45">
      <c r="A35" s="148" t="s">
        <v>69</v>
      </c>
      <c r="B35" s="124">
        <v>100000</v>
      </c>
      <c r="C35" s="124">
        <v>106984485000</v>
      </c>
      <c r="D35" s="124">
        <v>-106984485000</v>
      </c>
      <c r="E35" s="124">
        <f t="shared" si="0"/>
        <v>0</v>
      </c>
      <c r="F35" s="124">
        <v>100000</v>
      </c>
      <c r="G35" s="124">
        <v>106984485000</v>
      </c>
      <c r="H35" s="124">
        <v>-106984485000</v>
      </c>
      <c r="I35" s="124">
        <f t="shared" si="1"/>
        <v>0</v>
      </c>
    </row>
    <row r="36" spans="1:9" ht="23.1" customHeight="1" x14ac:dyDescent="0.45">
      <c r="A36" s="148" t="s">
        <v>72</v>
      </c>
      <c r="B36" s="124">
        <v>160000</v>
      </c>
      <c r="C36" s="124">
        <v>172774944000</v>
      </c>
      <c r="D36" s="124">
        <v>-172774944000</v>
      </c>
      <c r="E36" s="124">
        <f t="shared" si="0"/>
        <v>0</v>
      </c>
      <c r="F36" s="124">
        <v>160000</v>
      </c>
      <c r="G36" s="124">
        <v>172774944000</v>
      </c>
      <c r="H36" s="124">
        <v>-159976800000</v>
      </c>
      <c r="I36" s="124">
        <f t="shared" si="1"/>
        <v>12798144000</v>
      </c>
    </row>
    <row r="37" spans="1:9" ht="23.1" customHeight="1" x14ac:dyDescent="0.45">
      <c r="A37" s="148" t="s">
        <v>75</v>
      </c>
      <c r="B37" s="124">
        <v>50000</v>
      </c>
      <c r="C37" s="124">
        <v>50000000000</v>
      </c>
      <c r="D37" s="124">
        <v>-50000000000</v>
      </c>
      <c r="E37" s="124">
        <f t="shared" si="0"/>
        <v>0</v>
      </c>
      <c r="F37" s="124">
        <v>50000</v>
      </c>
      <c r="G37" s="124">
        <v>50000000000</v>
      </c>
      <c r="H37" s="124">
        <v>-50000000000</v>
      </c>
      <c r="I37" s="124">
        <f t="shared" si="1"/>
        <v>0</v>
      </c>
    </row>
    <row r="38" spans="1:9" ht="23.1" customHeight="1" x14ac:dyDescent="0.45">
      <c r="A38" s="148" t="s">
        <v>78</v>
      </c>
      <c r="B38" s="124">
        <v>40000</v>
      </c>
      <c r="C38" s="124">
        <v>39994200000</v>
      </c>
      <c r="D38" s="124">
        <v>-39994200000</v>
      </c>
      <c r="E38" s="124">
        <f t="shared" si="0"/>
        <v>0</v>
      </c>
      <c r="F38" s="124">
        <v>40000</v>
      </c>
      <c r="G38" s="124">
        <v>39994200000</v>
      </c>
      <c r="H38" s="124">
        <v>-40005800000</v>
      </c>
      <c r="I38" s="124">
        <f>H38+G38</f>
        <v>-11600000</v>
      </c>
    </row>
    <row r="39" spans="1:9" ht="23.1" customHeight="1" x14ac:dyDescent="0.45">
      <c r="A39" s="148" t="s">
        <v>81</v>
      </c>
      <c r="B39" s="124">
        <v>30000</v>
      </c>
      <c r="C39" s="124">
        <v>29995650000</v>
      </c>
      <c r="D39" s="124">
        <v>-29995650000</v>
      </c>
      <c r="E39" s="124">
        <f t="shared" si="0"/>
        <v>0</v>
      </c>
      <c r="F39" s="124">
        <v>30000</v>
      </c>
      <c r="G39" s="124">
        <v>29995650000</v>
      </c>
      <c r="H39" s="124">
        <v>-30004350000</v>
      </c>
      <c r="I39" s="124">
        <f t="shared" si="1"/>
        <v>-8700000</v>
      </c>
    </row>
    <row r="40" spans="1:9" ht="23.1" customHeight="1" x14ac:dyDescent="0.45">
      <c r="A40" s="148" t="s">
        <v>84</v>
      </c>
      <c r="B40" s="124">
        <v>280000</v>
      </c>
      <c r="C40" s="124">
        <v>279959400000</v>
      </c>
      <c r="D40" s="124">
        <v>-279959400000</v>
      </c>
      <c r="E40" s="124">
        <f t="shared" si="0"/>
        <v>0</v>
      </c>
      <c r="F40" s="124">
        <v>280000</v>
      </c>
      <c r="G40" s="124">
        <v>279959400000</v>
      </c>
      <c r="H40" s="124">
        <v>-280015400000</v>
      </c>
      <c r="I40" s="124">
        <f t="shared" si="1"/>
        <v>-56000000</v>
      </c>
    </row>
    <row r="41" spans="1:9" ht="23.1" customHeight="1" x14ac:dyDescent="0.45">
      <c r="A41" s="148" t="s">
        <v>87</v>
      </c>
      <c r="B41" s="124">
        <v>196000</v>
      </c>
      <c r="C41" s="124">
        <v>195971580000</v>
      </c>
      <c r="D41" s="124">
        <v>-195971580000</v>
      </c>
      <c r="E41" s="124">
        <f t="shared" si="0"/>
        <v>0</v>
      </c>
      <c r="F41" s="124">
        <v>196000</v>
      </c>
      <c r="G41" s="124">
        <v>195971580000</v>
      </c>
      <c r="H41" s="124">
        <v>-196024900000</v>
      </c>
      <c r="I41" s="124">
        <f t="shared" si="1"/>
        <v>-53320000</v>
      </c>
    </row>
    <row r="42" spans="1:9" ht="23.1" customHeight="1" x14ac:dyDescent="0.45">
      <c r="A42" s="148" t="s">
        <v>90</v>
      </c>
      <c r="B42" s="124">
        <v>300000</v>
      </c>
      <c r="C42" s="124">
        <v>299956500000</v>
      </c>
      <c r="D42" s="124">
        <v>-299956500000</v>
      </c>
      <c r="E42" s="124">
        <f t="shared" si="0"/>
        <v>0</v>
      </c>
      <c r="F42" s="124">
        <v>300000</v>
      </c>
      <c r="G42" s="124">
        <v>299956500000</v>
      </c>
      <c r="H42" s="124">
        <v>-300037499994</v>
      </c>
      <c r="I42" s="124">
        <f t="shared" si="1"/>
        <v>-80999994</v>
      </c>
    </row>
    <row r="43" spans="1:9" ht="23.1" customHeight="1" x14ac:dyDescent="0.45">
      <c r="A43" s="148" t="s">
        <v>32</v>
      </c>
      <c r="B43" s="124">
        <v>252091146</v>
      </c>
      <c r="C43" s="124">
        <v>1136067000851</v>
      </c>
      <c r="D43" s="124">
        <v>-1201978600140</v>
      </c>
      <c r="E43" s="124">
        <f t="shared" si="0"/>
        <v>-65911599289</v>
      </c>
      <c r="F43" s="124">
        <v>252091146</v>
      </c>
      <c r="G43" s="124">
        <v>1136067000851</v>
      </c>
      <c r="H43" s="124">
        <v>-1201978600140</v>
      </c>
      <c r="I43" s="124">
        <f t="shared" si="1"/>
        <v>-65911599289</v>
      </c>
    </row>
    <row r="44" spans="1:9" ht="23.1" customHeight="1" x14ac:dyDescent="0.45">
      <c r="A44" s="149" t="s">
        <v>33</v>
      </c>
      <c r="B44" s="140"/>
      <c r="C44" s="140">
        <f>SUM(C7:C43)</f>
        <v>23088748301620</v>
      </c>
      <c r="D44" s="140">
        <f t="shared" ref="D44:I44" si="2">SUM(D7:D43)</f>
        <v>-24165943831582</v>
      </c>
      <c r="E44" s="140">
        <f>SUM(E7:E43)</f>
        <v>-1077195529962</v>
      </c>
      <c r="F44" s="140">
        <v>0</v>
      </c>
      <c r="G44" s="140">
        <f t="shared" si="2"/>
        <v>23088748301620</v>
      </c>
      <c r="H44" s="140">
        <f t="shared" si="2"/>
        <v>-21774924287777</v>
      </c>
      <c r="I44" s="140">
        <f>SUM(I7:I43)</f>
        <v>1313824013843</v>
      </c>
    </row>
    <row r="45" spans="1:9" ht="23.1" customHeight="1" x14ac:dyDescent="0.45">
      <c r="A45" s="12" t="s">
        <v>34</v>
      </c>
      <c r="B45" s="49"/>
      <c r="C45" s="35"/>
      <c r="D45" s="35"/>
      <c r="E45" s="35"/>
      <c r="F45" s="49"/>
      <c r="G45" s="35"/>
      <c r="H45" s="35"/>
      <c r="I45" s="35"/>
    </row>
    <row r="48" spans="1:9" x14ac:dyDescent="0.45">
      <c r="A48" s="50" t="s">
        <v>202</v>
      </c>
      <c r="B48" s="50"/>
      <c r="C48" s="50"/>
      <c r="D48" s="50"/>
      <c r="E48" s="50"/>
      <c r="F48" s="50"/>
      <c r="G48" s="50"/>
      <c r="H48" s="50"/>
      <c r="I48" s="50"/>
    </row>
  </sheetData>
  <mergeCells count="7">
    <mergeCell ref="A48:I48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"/>
  <sheetViews>
    <sheetView rightToLeft="1" topLeftCell="A7" zoomScaleNormal="100" zoomScaleSheetLayoutView="106" workbookViewId="0">
      <selection activeCell="G25" sqref="G25"/>
    </sheetView>
  </sheetViews>
  <sheetFormatPr defaultColWidth="9" defaultRowHeight="18" x14ac:dyDescent="0.45"/>
  <cols>
    <col min="1" max="1" width="35.85546875" style="25" customWidth="1"/>
    <col min="2" max="2" width="14.85546875" style="25" customWidth="1"/>
    <col min="3" max="4" width="13" style="25" customWidth="1"/>
    <col min="5" max="5" width="14.85546875" style="25" customWidth="1"/>
    <col min="6" max="6" width="15.85546875" style="25" customWidth="1"/>
    <col min="7" max="7" width="15" style="25" customWidth="1"/>
    <col min="8" max="8" width="13.85546875" style="25" customWidth="1"/>
    <col min="9" max="9" width="15.85546875" style="25" customWidth="1"/>
    <col min="10" max="10" width="9" style="17" customWidth="1"/>
    <col min="11" max="16384" width="9" style="17"/>
  </cols>
  <sheetData>
    <row r="1" spans="1:9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</row>
    <row r="2" spans="1:9" ht="19.5" x14ac:dyDescent="0.45">
      <c r="A2" s="16" t="s">
        <v>140</v>
      </c>
      <c r="B2" s="16"/>
      <c r="C2" s="16"/>
      <c r="D2" s="16"/>
      <c r="E2" s="16"/>
      <c r="F2" s="16"/>
      <c r="G2" s="16"/>
      <c r="H2" s="16"/>
      <c r="I2" s="16"/>
    </row>
    <row r="3" spans="1:9" ht="19.5" x14ac:dyDescent="0.45">
      <c r="A3" s="16" t="s">
        <v>141</v>
      </c>
      <c r="B3" s="16"/>
      <c r="C3" s="16"/>
      <c r="D3" s="16"/>
      <c r="E3" s="16"/>
      <c r="F3" s="16"/>
      <c r="G3" s="16"/>
      <c r="H3" s="16"/>
      <c r="I3" s="16"/>
    </row>
    <row r="4" spans="1:9" x14ac:dyDescent="0.45">
      <c r="A4" s="18" t="s">
        <v>205</v>
      </c>
      <c r="B4" s="18"/>
      <c r="C4" s="18"/>
      <c r="D4" s="18"/>
      <c r="E4" s="18"/>
      <c r="F4" s="18"/>
      <c r="G4" s="18"/>
      <c r="H4" s="18"/>
      <c r="I4" s="18"/>
    </row>
    <row r="6" spans="1:9" ht="19.5" customHeight="1" x14ac:dyDescent="0.45">
      <c r="A6" s="19"/>
      <c r="B6" s="24" t="s">
        <v>159</v>
      </c>
      <c r="C6" s="24"/>
      <c r="D6" s="24"/>
      <c r="E6" s="24"/>
      <c r="F6" s="24" t="s">
        <v>160</v>
      </c>
      <c r="G6" s="24"/>
      <c r="H6" s="24"/>
      <c r="I6" s="24"/>
    </row>
    <row r="7" spans="1:9" ht="20.25" customHeight="1" x14ac:dyDescent="0.45">
      <c r="A7" s="21"/>
      <c r="B7" s="22" t="s">
        <v>206</v>
      </c>
      <c r="C7" s="22" t="s">
        <v>207</v>
      </c>
      <c r="D7" s="22" t="s">
        <v>208</v>
      </c>
      <c r="E7" s="22" t="s">
        <v>33</v>
      </c>
      <c r="F7" s="22" t="s">
        <v>206</v>
      </c>
      <c r="G7" s="22" t="s">
        <v>207</v>
      </c>
      <c r="H7" s="22" t="s">
        <v>208</v>
      </c>
      <c r="I7" s="22" t="s">
        <v>33</v>
      </c>
    </row>
    <row r="8" spans="1:9" ht="20.25" customHeight="1" x14ac:dyDescent="0.45">
      <c r="A8" s="40"/>
      <c r="B8" s="37"/>
      <c r="C8" s="37"/>
      <c r="D8" s="37"/>
      <c r="E8" s="37"/>
      <c r="F8" s="37"/>
      <c r="G8" s="37"/>
      <c r="H8" s="37"/>
      <c r="I8" s="37"/>
    </row>
    <row r="9" spans="1:9" x14ac:dyDescent="0.45">
      <c r="A9" s="40"/>
      <c r="B9" s="32" t="s">
        <v>209</v>
      </c>
      <c r="C9" s="32" t="s">
        <v>210</v>
      </c>
      <c r="D9" s="32" t="s">
        <v>211</v>
      </c>
      <c r="E9" s="24"/>
      <c r="F9" s="32" t="s">
        <v>211</v>
      </c>
      <c r="G9" s="32" t="s">
        <v>211</v>
      </c>
      <c r="H9" s="32" t="s">
        <v>211</v>
      </c>
      <c r="I9" s="24"/>
    </row>
    <row r="10" spans="1:9" ht="23.1" customHeight="1" x14ac:dyDescent="0.45">
      <c r="A10" s="117" t="s">
        <v>52</v>
      </c>
      <c r="B10" s="123">
        <v>502494863</v>
      </c>
      <c r="C10" s="123">
        <v>0</v>
      </c>
      <c r="D10" s="123">
        <v>0</v>
      </c>
      <c r="E10" s="123">
        <f>D10+C10+B10</f>
        <v>502494863</v>
      </c>
      <c r="F10" s="123">
        <v>5251908313</v>
      </c>
      <c r="G10" s="123">
        <v>0</v>
      </c>
      <c r="H10" s="123">
        <v>0</v>
      </c>
      <c r="I10" s="123">
        <f>H10+G10+F10</f>
        <v>5251908313</v>
      </c>
    </row>
    <row r="11" spans="1:9" ht="23.1" customHeight="1" x14ac:dyDescent="0.45">
      <c r="A11" s="119" t="s">
        <v>56</v>
      </c>
      <c r="B11" s="124">
        <v>1004989725</v>
      </c>
      <c r="C11" s="124">
        <v>0</v>
      </c>
      <c r="D11" s="124">
        <v>0</v>
      </c>
      <c r="E11" s="124">
        <f>D11+C11+B11</f>
        <v>1004989725</v>
      </c>
      <c r="F11" s="124">
        <v>10503816624</v>
      </c>
      <c r="G11" s="124">
        <v>1494783225</v>
      </c>
      <c r="H11" s="124">
        <v>0</v>
      </c>
      <c r="I11" s="124">
        <f>H11+G11+F11</f>
        <v>11998599849</v>
      </c>
    </row>
    <row r="12" spans="1:9" ht="23.1" customHeight="1" x14ac:dyDescent="0.45">
      <c r="A12" s="119" t="s">
        <v>57</v>
      </c>
      <c r="B12" s="124">
        <v>2282757414</v>
      </c>
      <c r="C12" s="124">
        <v>0</v>
      </c>
      <c r="D12" s="124">
        <v>0</v>
      </c>
      <c r="E12" s="124">
        <f t="shared" ref="E12:E23" si="0">D12+C12+B12</f>
        <v>2282757414</v>
      </c>
      <c r="F12" s="124">
        <v>25290978850</v>
      </c>
      <c r="G12" s="124">
        <v>0</v>
      </c>
      <c r="H12" s="124">
        <v>0</v>
      </c>
      <c r="I12" s="124">
        <f t="shared" ref="I12:I23" si="1">H12+G12+F12</f>
        <v>25290978850</v>
      </c>
    </row>
    <row r="13" spans="1:9" ht="23.1" customHeight="1" x14ac:dyDescent="0.45">
      <c r="A13" s="119" t="s">
        <v>60</v>
      </c>
      <c r="B13" s="124">
        <v>3868757888</v>
      </c>
      <c r="C13" s="124">
        <v>0</v>
      </c>
      <c r="D13" s="124">
        <v>0</v>
      </c>
      <c r="E13" s="124">
        <f t="shared" si="0"/>
        <v>3868757888</v>
      </c>
      <c r="F13" s="124">
        <v>42444219220</v>
      </c>
      <c r="G13" s="124">
        <v>0</v>
      </c>
      <c r="H13" s="124">
        <v>0</v>
      </c>
      <c r="I13" s="124">
        <f t="shared" si="1"/>
        <v>42444219220</v>
      </c>
    </row>
    <row r="14" spans="1:9" ht="23.1" customHeight="1" x14ac:dyDescent="0.45">
      <c r="A14" s="119" t="s">
        <v>63</v>
      </c>
      <c r="B14" s="124">
        <v>5215563075</v>
      </c>
      <c r="C14" s="124">
        <v>0</v>
      </c>
      <c r="D14" s="124">
        <v>0</v>
      </c>
      <c r="E14" s="124">
        <f t="shared" si="0"/>
        <v>5215563075</v>
      </c>
      <c r="F14" s="124">
        <v>56780195738</v>
      </c>
      <c r="G14" s="124">
        <v>-4258413745</v>
      </c>
      <c r="H14" s="124">
        <v>-322453237</v>
      </c>
      <c r="I14" s="124">
        <f t="shared" si="1"/>
        <v>52199328756</v>
      </c>
    </row>
    <row r="15" spans="1:9" ht="23.1" customHeight="1" x14ac:dyDescent="0.45">
      <c r="A15" s="119" t="s">
        <v>66</v>
      </c>
      <c r="B15" s="124">
        <v>1165024165</v>
      </c>
      <c r="C15" s="124">
        <v>0</v>
      </c>
      <c r="D15" s="124">
        <v>0</v>
      </c>
      <c r="E15" s="124">
        <f t="shared" si="0"/>
        <v>1165024165</v>
      </c>
      <c r="F15" s="124">
        <v>12654571899</v>
      </c>
      <c r="G15" s="124">
        <v>71852775</v>
      </c>
      <c r="H15" s="124">
        <v>-142479337</v>
      </c>
      <c r="I15" s="124">
        <f t="shared" si="1"/>
        <v>12583945337</v>
      </c>
    </row>
    <row r="16" spans="1:9" ht="23.1" customHeight="1" x14ac:dyDescent="0.45">
      <c r="A16" s="119" t="s">
        <v>69</v>
      </c>
      <c r="B16" s="124">
        <v>2047014321</v>
      </c>
      <c r="C16" s="124">
        <v>0</v>
      </c>
      <c r="D16" s="124">
        <v>0</v>
      </c>
      <c r="E16" s="124">
        <f t="shared" si="0"/>
        <v>2047014321</v>
      </c>
      <c r="F16" s="124">
        <v>23889579037</v>
      </c>
      <c r="G16" s="124">
        <v>0</v>
      </c>
      <c r="H16" s="124">
        <v>0</v>
      </c>
      <c r="I16" s="124">
        <f t="shared" si="1"/>
        <v>23889579037</v>
      </c>
    </row>
    <row r="17" spans="1:9" ht="23.1" customHeight="1" x14ac:dyDescent="0.45">
      <c r="A17" s="119" t="s">
        <v>72</v>
      </c>
      <c r="B17" s="124">
        <v>3057981634</v>
      </c>
      <c r="C17" s="124">
        <v>0</v>
      </c>
      <c r="D17" s="124">
        <v>0</v>
      </c>
      <c r="E17" s="124">
        <f t="shared" si="0"/>
        <v>3057981634</v>
      </c>
      <c r="F17" s="124">
        <v>33865296588</v>
      </c>
      <c r="G17" s="124">
        <v>12798144000</v>
      </c>
      <c r="H17" s="124">
        <v>0</v>
      </c>
      <c r="I17" s="124">
        <f t="shared" si="1"/>
        <v>46663440588</v>
      </c>
    </row>
    <row r="18" spans="1:9" ht="23.1" customHeight="1" x14ac:dyDescent="0.45">
      <c r="A18" s="119" t="s">
        <v>75</v>
      </c>
      <c r="B18" s="124">
        <v>953584915</v>
      </c>
      <c r="C18" s="124">
        <v>0</v>
      </c>
      <c r="D18" s="124">
        <v>0</v>
      </c>
      <c r="E18" s="124">
        <f t="shared" si="0"/>
        <v>953584915</v>
      </c>
      <c r="F18" s="124">
        <v>10542793220</v>
      </c>
      <c r="G18" s="124">
        <v>0</v>
      </c>
      <c r="H18" s="124">
        <v>0</v>
      </c>
      <c r="I18" s="124">
        <f t="shared" si="1"/>
        <v>10542793220</v>
      </c>
    </row>
    <row r="19" spans="1:9" ht="23.1" customHeight="1" x14ac:dyDescent="0.45">
      <c r="A19" s="119" t="s">
        <v>78</v>
      </c>
      <c r="B19" s="124">
        <v>779613975</v>
      </c>
      <c r="C19" s="124">
        <v>0</v>
      </c>
      <c r="D19" s="124">
        <v>0</v>
      </c>
      <c r="E19" s="124">
        <f t="shared" si="0"/>
        <v>779613975</v>
      </c>
      <c r="F19" s="124">
        <v>4491801394</v>
      </c>
      <c r="G19" s="124">
        <v>-11600000</v>
      </c>
      <c r="H19" s="124">
        <v>0</v>
      </c>
      <c r="I19" s="124">
        <f t="shared" si="1"/>
        <v>4480201394</v>
      </c>
    </row>
    <row r="20" spans="1:9" ht="23.1" customHeight="1" x14ac:dyDescent="0.45">
      <c r="A20" s="119" t="s">
        <v>81</v>
      </c>
      <c r="B20" s="124">
        <v>580313683</v>
      </c>
      <c r="C20" s="124">
        <v>0</v>
      </c>
      <c r="D20" s="124">
        <v>0</v>
      </c>
      <c r="E20" s="124">
        <f t="shared" si="0"/>
        <v>580313683</v>
      </c>
      <c r="F20" s="124">
        <v>3094035679</v>
      </c>
      <c r="G20" s="124">
        <v>-8700000</v>
      </c>
      <c r="H20" s="124">
        <v>0</v>
      </c>
      <c r="I20" s="124">
        <f t="shared" si="1"/>
        <v>3085335679</v>
      </c>
    </row>
    <row r="21" spans="1:9" ht="23.1" customHeight="1" x14ac:dyDescent="0.45">
      <c r="A21" s="119" t="s">
        <v>84</v>
      </c>
      <c r="B21" s="124">
        <v>5334187472</v>
      </c>
      <c r="C21" s="124">
        <v>0</v>
      </c>
      <c r="D21" s="124">
        <v>0</v>
      </c>
      <c r="E21" s="124">
        <f t="shared" si="0"/>
        <v>5334187472</v>
      </c>
      <c r="F21" s="124">
        <v>26519119417</v>
      </c>
      <c r="G21" s="124">
        <v>-56000000</v>
      </c>
      <c r="H21" s="124">
        <v>0</v>
      </c>
      <c r="I21" s="124">
        <f t="shared" si="1"/>
        <v>26463119417</v>
      </c>
    </row>
    <row r="22" spans="1:9" ht="23.1" customHeight="1" x14ac:dyDescent="0.45">
      <c r="A22" s="119" t="s">
        <v>87</v>
      </c>
      <c r="B22" s="124">
        <v>3791382732</v>
      </c>
      <c r="C22" s="124">
        <v>0</v>
      </c>
      <c r="D22" s="124">
        <v>0</v>
      </c>
      <c r="E22" s="124">
        <f t="shared" si="0"/>
        <v>3791382732</v>
      </c>
      <c r="F22" s="124">
        <v>10998253719</v>
      </c>
      <c r="G22" s="124">
        <v>-53320000</v>
      </c>
      <c r="H22" s="124">
        <v>0</v>
      </c>
      <c r="I22" s="124">
        <f t="shared" si="1"/>
        <v>10944933719</v>
      </c>
    </row>
    <row r="23" spans="1:9" ht="23.1" customHeight="1" x14ac:dyDescent="0.45">
      <c r="A23" s="119" t="s">
        <v>90</v>
      </c>
      <c r="B23" s="124">
        <v>5839993945</v>
      </c>
      <c r="C23" s="124">
        <v>0</v>
      </c>
      <c r="D23" s="124">
        <v>0</v>
      </c>
      <c r="E23" s="124">
        <f t="shared" si="0"/>
        <v>5839993945</v>
      </c>
      <c r="F23" s="124">
        <v>7162906531</v>
      </c>
      <c r="G23" s="124">
        <v>-80999994</v>
      </c>
      <c r="H23" s="124">
        <v>0</v>
      </c>
      <c r="I23" s="124">
        <f t="shared" si="1"/>
        <v>7081906537</v>
      </c>
    </row>
    <row r="24" spans="1:9" ht="23.1" customHeight="1" x14ac:dyDescent="0.45">
      <c r="A24" s="138" t="s">
        <v>33</v>
      </c>
      <c r="B24" s="140">
        <f>SUM(B10:B23)</f>
        <v>36423659807</v>
      </c>
      <c r="C24" s="140">
        <f t="shared" ref="C24:I24" si="2">SUM(C10:C23)</f>
        <v>0</v>
      </c>
      <c r="D24" s="140">
        <f t="shared" si="2"/>
        <v>0</v>
      </c>
      <c r="E24" s="140">
        <f>SUM(E10:E23)</f>
        <v>36423659807</v>
      </c>
      <c r="F24" s="140">
        <f t="shared" si="2"/>
        <v>273489476229</v>
      </c>
      <c r="G24" s="140">
        <f>SUM(G10:G23)</f>
        <v>9895746261</v>
      </c>
      <c r="H24" s="140">
        <f t="shared" si="2"/>
        <v>-464932574</v>
      </c>
      <c r="I24" s="140">
        <f>SUM(I10:I23)</f>
        <v>282920289916</v>
      </c>
    </row>
    <row r="25" spans="1:9" ht="23.1" customHeight="1" x14ac:dyDescent="0.45">
      <c r="A25" s="33" t="s">
        <v>34</v>
      </c>
      <c r="B25" s="35"/>
      <c r="C25" s="35"/>
      <c r="D25" s="35"/>
      <c r="E25" s="35"/>
      <c r="F25" s="35"/>
      <c r="G25" s="35"/>
      <c r="H25" s="35"/>
      <c r="I25" s="35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rightToLeft="1" zoomScaleNormal="100" zoomScaleSheetLayoutView="106" workbookViewId="0">
      <selection activeCell="O9" sqref="O9"/>
    </sheetView>
  </sheetViews>
  <sheetFormatPr defaultColWidth="9" defaultRowHeight="18" x14ac:dyDescent="0.45"/>
  <cols>
    <col min="1" max="1" width="26.7109375" style="25" customWidth="1"/>
    <col min="2" max="2" width="15.85546875" style="25" customWidth="1"/>
    <col min="3" max="3" width="18.28515625" style="25" customWidth="1"/>
    <col min="4" max="4" width="15.85546875" style="25" customWidth="1"/>
    <col min="5" max="5" width="17" style="25" customWidth="1"/>
    <col min="6" max="6" width="16.28515625" style="25" customWidth="1"/>
    <col min="7" max="7" width="15.85546875" style="25" customWidth="1"/>
    <col min="8" max="8" width="17.28515625" style="25" customWidth="1"/>
    <col min="9" max="9" width="15.85546875" style="25" customWidth="1"/>
    <col min="10" max="10" width="17.28515625" style="25" customWidth="1"/>
    <col min="11" max="11" width="16.28515625" style="25" customWidth="1"/>
    <col min="12" max="12" width="9" style="25" customWidth="1"/>
    <col min="13" max="13" width="9" style="25"/>
    <col min="14" max="14" width="11" style="25" bestFit="1" customWidth="1"/>
    <col min="15" max="16384" width="9" style="25"/>
  </cols>
  <sheetData>
    <row r="1" spans="1:14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19.5" x14ac:dyDescent="0.45">
      <c r="A2" s="16" t="s">
        <v>140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9.5" x14ac:dyDescent="0.4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4" x14ac:dyDescent="0.45">
      <c r="A5" s="18" t="s">
        <v>212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N5" s="25">
        <f>درآمدها!C11</f>
        <v>10802973946764</v>
      </c>
    </row>
    <row r="7" spans="1:14" ht="19.5" customHeight="1" x14ac:dyDescent="0.45">
      <c r="A7" s="26"/>
      <c r="B7" s="24" t="s">
        <v>159</v>
      </c>
      <c r="C7" s="24"/>
      <c r="D7" s="24"/>
      <c r="E7" s="24"/>
      <c r="F7" s="24"/>
      <c r="G7" s="24" t="s">
        <v>160</v>
      </c>
      <c r="H7" s="24"/>
      <c r="I7" s="24"/>
      <c r="J7" s="24"/>
      <c r="K7" s="24"/>
    </row>
    <row r="8" spans="1:14" ht="19.5" customHeight="1" x14ac:dyDescent="0.45">
      <c r="A8" s="36" t="s">
        <v>213</v>
      </c>
      <c r="B8" s="22" t="s">
        <v>157</v>
      </c>
      <c r="C8" s="22" t="s">
        <v>207</v>
      </c>
      <c r="D8" s="22" t="s">
        <v>208</v>
      </c>
      <c r="E8" s="22" t="s">
        <v>33</v>
      </c>
      <c r="F8" s="22"/>
      <c r="G8" s="22" t="s">
        <v>157</v>
      </c>
      <c r="H8" s="22" t="s">
        <v>207</v>
      </c>
      <c r="I8" s="22" t="s">
        <v>208</v>
      </c>
      <c r="J8" s="22" t="s">
        <v>33</v>
      </c>
      <c r="K8" s="22"/>
    </row>
    <row r="9" spans="1:14" ht="18.75" customHeight="1" x14ac:dyDescent="0.45">
      <c r="A9" s="36"/>
      <c r="B9" s="37"/>
      <c r="C9" s="37"/>
      <c r="D9" s="37"/>
      <c r="E9" s="24"/>
      <c r="F9" s="24"/>
      <c r="G9" s="37"/>
      <c r="H9" s="37"/>
      <c r="I9" s="37"/>
      <c r="J9" s="24"/>
      <c r="K9" s="24"/>
    </row>
    <row r="10" spans="1:14" ht="28.5" customHeight="1" x14ac:dyDescent="0.45">
      <c r="A10" s="38"/>
      <c r="B10" s="32" t="s">
        <v>209</v>
      </c>
      <c r="C10" s="32" t="s">
        <v>211</v>
      </c>
      <c r="D10" s="32" t="s">
        <v>211</v>
      </c>
      <c r="E10" s="39" t="s">
        <v>131</v>
      </c>
      <c r="F10" s="39" t="s">
        <v>214</v>
      </c>
      <c r="G10" s="32" t="s">
        <v>209</v>
      </c>
      <c r="H10" s="32" t="s">
        <v>211</v>
      </c>
      <c r="I10" s="32" t="s">
        <v>211</v>
      </c>
      <c r="J10" s="39" t="s">
        <v>131</v>
      </c>
      <c r="K10" s="39" t="s">
        <v>214</v>
      </c>
    </row>
    <row r="11" spans="1:14" ht="23.1" customHeight="1" x14ac:dyDescent="0.45">
      <c r="A11" s="117" t="s">
        <v>23</v>
      </c>
      <c r="B11" s="123">
        <v>0</v>
      </c>
      <c r="C11" s="123">
        <v>-662218971271</v>
      </c>
      <c r="D11" s="123">
        <v>14659323883</v>
      </c>
      <c r="E11" s="123">
        <f>D11+C11+B11</f>
        <v>-647559647388</v>
      </c>
      <c r="F11" s="128">
        <f>E11/$N$5</f>
        <v>-5.9942720456340137E-2</v>
      </c>
      <c r="G11" s="123">
        <v>0</v>
      </c>
      <c r="H11" s="123">
        <v>449581257223</v>
      </c>
      <c r="I11" s="123">
        <v>44256930642</v>
      </c>
      <c r="J11" s="123">
        <f>I11+H11+G11</f>
        <v>493838187865</v>
      </c>
      <c r="K11" s="127">
        <f>J11/N5</f>
        <v>4.5713170308341607E-2</v>
      </c>
    </row>
    <row r="12" spans="1:14" ht="23.1" customHeight="1" x14ac:dyDescent="0.45">
      <c r="A12" s="119" t="s">
        <v>24</v>
      </c>
      <c r="B12" s="124">
        <v>0</v>
      </c>
      <c r="C12" s="124">
        <v>-30223159428</v>
      </c>
      <c r="D12" s="124">
        <v>0</v>
      </c>
      <c r="E12" s="124">
        <f>D12+C12+B12</f>
        <v>-30223159428</v>
      </c>
      <c r="F12" s="152">
        <f>E12/$N$5</f>
        <v>-2.7976703060598662E-3</v>
      </c>
      <c r="G12" s="124">
        <v>0</v>
      </c>
      <c r="H12" s="124">
        <v>-1391530767</v>
      </c>
      <c r="I12" s="124">
        <v>8600316484</v>
      </c>
      <c r="J12" s="124">
        <v>7208785717</v>
      </c>
      <c r="K12" s="151">
        <f>J12/$N$5</f>
        <v>6.6729640861157226E-4</v>
      </c>
    </row>
    <row r="13" spans="1:14" ht="23.1" customHeight="1" x14ac:dyDescent="0.45">
      <c r="A13" s="119" t="s">
        <v>25</v>
      </c>
      <c r="B13" s="124">
        <v>0</v>
      </c>
      <c r="C13" s="124">
        <v>-25556278145</v>
      </c>
      <c r="D13" s="124">
        <v>359780081</v>
      </c>
      <c r="E13" s="124">
        <f t="shared" ref="E13:E20" si="0">D13+C13+B13</f>
        <v>-25196498064</v>
      </c>
      <c r="F13" s="152">
        <f t="shared" ref="F13:F20" si="1">E13/$N$5</f>
        <v>-2.3323668267799108E-3</v>
      </c>
      <c r="G13" s="124">
        <v>0</v>
      </c>
      <c r="H13" s="124">
        <v>-16815676326</v>
      </c>
      <c r="I13" s="124">
        <v>20367147483</v>
      </c>
      <c r="J13" s="124">
        <v>3551471157</v>
      </c>
      <c r="K13" s="151">
        <f t="shared" ref="K13:K20" si="2">J13/$N$5</f>
        <v>3.287493957220764E-4</v>
      </c>
    </row>
    <row r="14" spans="1:14" ht="23.1" customHeight="1" x14ac:dyDescent="0.45">
      <c r="A14" s="119" t="s">
        <v>26</v>
      </c>
      <c r="B14" s="124">
        <v>243971314576</v>
      </c>
      <c r="C14" s="124">
        <v>-197694504380</v>
      </c>
      <c r="D14" s="124">
        <v>298004719995</v>
      </c>
      <c r="E14" s="124">
        <f t="shared" si="0"/>
        <v>344281530191</v>
      </c>
      <c r="F14" s="152">
        <f t="shared" si="1"/>
        <v>3.1869143801288954E-2</v>
      </c>
      <c r="G14" s="124">
        <v>243971314576</v>
      </c>
      <c r="H14" s="124">
        <v>239997097114</v>
      </c>
      <c r="I14" s="124">
        <v>746004604997</v>
      </c>
      <c r="J14" s="124">
        <v>1229973016687</v>
      </c>
      <c r="K14" s="151">
        <f t="shared" si="2"/>
        <v>0.1138550386910296</v>
      </c>
    </row>
    <row r="15" spans="1:14" ht="23.1" customHeight="1" x14ac:dyDescent="0.45">
      <c r="A15" s="119" t="s">
        <v>27</v>
      </c>
      <c r="B15" s="124">
        <v>0</v>
      </c>
      <c r="C15" s="124">
        <v>-2872412668</v>
      </c>
      <c r="D15" s="124">
        <v>2535837671</v>
      </c>
      <c r="E15" s="124">
        <f t="shared" si="0"/>
        <v>-336574997</v>
      </c>
      <c r="F15" s="152">
        <f t="shared" si="1"/>
        <v>-3.1155772351077465E-5</v>
      </c>
      <c r="G15" s="124">
        <v>4002288600</v>
      </c>
      <c r="H15" s="124">
        <v>1751691262</v>
      </c>
      <c r="I15" s="124">
        <v>52287677825</v>
      </c>
      <c r="J15" s="124">
        <v>58041657687</v>
      </c>
      <c r="K15" s="151">
        <f t="shared" si="2"/>
        <v>5.3727480944621006E-3</v>
      </c>
    </row>
    <row r="16" spans="1:14" ht="23.1" customHeight="1" x14ac:dyDescent="0.45">
      <c r="A16" s="119" t="s">
        <v>28</v>
      </c>
      <c r="B16" s="124">
        <v>0</v>
      </c>
      <c r="C16" s="124">
        <v>10945086406</v>
      </c>
      <c r="D16" s="124">
        <v>0</v>
      </c>
      <c r="E16" s="124">
        <f t="shared" si="0"/>
        <v>10945086406</v>
      </c>
      <c r="F16" s="152">
        <f t="shared" si="1"/>
        <v>1.0131549386248931E-3</v>
      </c>
      <c r="G16" s="124">
        <v>218588220000</v>
      </c>
      <c r="H16" s="124">
        <v>554536674497</v>
      </c>
      <c r="I16" s="124">
        <v>16916097386</v>
      </c>
      <c r="J16" s="124">
        <v>790040991883</v>
      </c>
      <c r="K16" s="151">
        <f t="shared" si="2"/>
        <v>7.3131805720928769E-2</v>
      </c>
    </row>
    <row r="17" spans="1:11" ht="23.1" customHeight="1" x14ac:dyDescent="0.45">
      <c r="A17" s="119" t="s">
        <v>29</v>
      </c>
      <c r="B17" s="124">
        <v>0</v>
      </c>
      <c r="C17" s="124">
        <v>-86356513102</v>
      </c>
      <c r="D17" s="124">
        <v>19637699872</v>
      </c>
      <c r="E17" s="124">
        <f t="shared" si="0"/>
        <v>-66718813230</v>
      </c>
      <c r="F17" s="152">
        <f t="shared" si="1"/>
        <v>-6.1759672437223115E-3</v>
      </c>
      <c r="G17" s="124">
        <v>44904204900</v>
      </c>
      <c r="H17" s="124">
        <v>53418449206</v>
      </c>
      <c r="I17" s="124">
        <v>6042994243</v>
      </c>
      <c r="J17" s="124">
        <v>104365648349</v>
      </c>
      <c r="K17" s="151">
        <f t="shared" si="2"/>
        <v>9.6608257007101666E-3</v>
      </c>
    </row>
    <row r="18" spans="1:11" ht="23.1" customHeight="1" x14ac:dyDescent="0.45">
      <c r="A18" s="119" t="s">
        <v>30</v>
      </c>
      <c r="B18" s="124">
        <v>0</v>
      </c>
      <c r="C18" s="124">
        <v>537885190</v>
      </c>
      <c r="D18" s="124">
        <v>23191751</v>
      </c>
      <c r="E18" s="124">
        <f t="shared" si="0"/>
        <v>561076941</v>
      </c>
      <c r="F18" s="152">
        <f t="shared" si="1"/>
        <v>5.193726688270585E-5</v>
      </c>
      <c r="G18" s="124">
        <v>0</v>
      </c>
      <c r="H18" s="124">
        <v>537885190</v>
      </c>
      <c r="I18" s="124">
        <v>23191751</v>
      </c>
      <c r="J18" s="124">
        <v>561076941</v>
      </c>
      <c r="K18" s="151">
        <f t="shared" si="2"/>
        <v>5.193726688270585E-5</v>
      </c>
    </row>
    <row r="19" spans="1:11" ht="23.1" customHeight="1" x14ac:dyDescent="0.45">
      <c r="A19" s="119" t="s">
        <v>31</v>
      </c>
      <c r="B19" s="124">
        <v>0</v>
      </c>
      <c r="C19" s="124">
        <v>-50528534277</v>
      </c>
      <c r="D19" s="124">
        <v>59305595</v>
      </c>
      <c r="E19" s="124">
        <f t="shared" si="0"/>
        <v>-50469228682</v>
      </c>
      <c r="F19" s="152">
        <f t="shared" si="1"/>
        <v>-4.6717902802235227E-3</v>
      </c>
      <c r="G19" s="124">
        <v>98687807480</v>
      </c>
      <c r="H19" s="124">
        <v>14222793261</v>
      </c>
      <c r="I19" s="124">
        <v>1695764603</v>
      </c>
      <c r="J19" s="124">
        <v>114606365344</v>
      </c>
      <c r="K19" s="151">
        <f t="shared" si="2"/>
        <v>1.0608779203649752E-2</v>
      </c>
    </row>
    <row r="20" spans="1:11" ht="23.1" customHeight="1" x14ac:dyDescent="0.45">
      <c r="A20" s="119" t="s">
        <v>32</v>
      </c>
      <c r="B20" s="124">
        <v>0</v>
      </c>
      <c r="C20" s="124">
        <v>-65911599289</v>
      </c>
      <c r="D20" s="124">
        <v>0</v>
      </c>
      <c r="E20" s="124">
        <f t="shared" si="0"/>
        <v>-65911599289</v>
      </c>
      <c r="F20" s="152">
        <f t="shared" si="1"/>
        <v>-6.1012457878548924E-3</v>
      </c>
      <c r="G20" s="124">
        <v>0</v>
      </c>
      <c r="H20" s="124">
        <v>-65911599289</v>
      </c>
      <c r="I20" s="124">
        <v>0</v>
      </c>
      <c r="J20" s="124">
        <v>-65911599289</v>
      </c>
      <c r="K20" s="151">
        <f t="shared" si="2"/>
        <v>-6.1012457878548924E-3</v>
      </c>
    </row>
    <row r="21" spans="1:11" ht="23.1" customHeight="1" x14ac:dyDescent="0.45">
      <c r="A21" s="138" t="s">
        <v>33</v>
      </c>
      <c r="B21" s="140">
        <f>SUM(B11:B20)</f>
        <v>243971314576</v>
      </c>
      <c r="C21" s="140">
        <f>SUM(C11:C20)</f>
        <v>-1109879000964</v>
      </c>
      <c r="D21" s="140">
        <f>SUM(D11:D20)</f>
        <v>335279858848</v>
      </c>
      <c r="E21" s="140">
        <f>SUM(E11:E20)</f>
        <v>-530627827540</v>
      </c>
      <c r="F21" s="153">
        <f>E21/N5</f>
        <v>-4.9118680666535165E-2</v>
      </c>
      <c r="G21" s="140">
        <v>610153835556</v>
      </c>
      <c r="H21" s="140">
        <v>1229927041371</v>
      </c>
      <c r="I21" s="140">
        <v>896194725414</v>
      </c>
      <c r="J21" s="140">
        <v>2736275602341</v>
      </c>
      <c r="K21" s="136">
        <f>J21/N5</f>
        <v>0.25328910500248347</v>
      </c>
    </row>
    <row r="22" spans="1:11" ht="23.1" customHeight="1" x14ac:dyDescent="0.45">
      <c r="A22" s="12" t="s">
        <v>34</v>
      </c>
      <c r="B22" s="35"/>
      <c r="C22" s="35"/>
      <c r="D22" s="35"/>
      <c r="E22" s="35"/>
      <c r="F22" s="150"/>
      <c r="G22" s="35"/>
      <c r="H22" s="35"/>
      <c r="I22" s="35"/>
      <c r="J22" s="35"/>
      <c r="K22" s="35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N32"/>
  <sheetViews>
    <sheetView rightToLeft="1" topLeftCell="A15" zoomScaleNormal="100" zoomScaleSheetLayoutView="106" workbookViewId="0">
      <selection activeCell="N28" sqref="N28"/>
    </sheetView>
  </sheetViews>
  <sheetFormatPr defaultColWidth="9" defaultRowHeight="18" x14ac:dyDescent="0.45"/>
  <cols>
    <col min="1" max="1" width="31.28515625" style="25" customWidth="1"/>
    <col min="2" max="2" width="13" style="25" customWidth="1"/>
    <col min="3" max="5" width="16" style="25" customWidth="1"/>
    <col min="6" max="6" width="16.28515625" style="25" customWidth="1"/>
    <col min="7" max="7" width="13" style="25" customWidth="1"/>
    <col min="8" max="8" width="15" style="25" customWidth="1"/>
    <col min="9" max="10" width="17.28515625" style="25" customWidth="1"/>
    <col min="11" max="11" width="16.28515625" style="25" customWidth="1"/>
    <col min="12" max="12" width="9" style="25" customWidth="1"/>
    <col min="13" max="13" width="9" style="25"/>
    <col min="14" max="14" width="11" style="25" bestFit="1" customWidth="1"/>
    <col min="15" max="16384" width="9" style="25"/>
  </cols>
  <sheetData>
    <row r="1" spans="1:14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19.5" x14ac:dyDescent="0.45">
      <c r="A2" s="16" t="s">
        <v>140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9.5" x14ac:dyDescent="0.45">
      <c r="A3" s="16" t="s">
        <v>141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x14ac:dyDescent="0.45">
      <c r="N4" s="25">
        <f>درآمدها!C11</f>
        <v>10802973946764</v>
      </c>
    </row>
    <row r="5" spans="1:14" x14ac:dyDescent="0.45">
      <c r="A5" s="18" t="s">
        <v>215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4" ht="19.5" customHeight="1" x14ac:dyDescent="0.45">
      <c r="A7" s="26"/>
      <c r="B7" s="24" t="s">
        <v>159</v>
      </c>
      <c r="C7" s="24"/>
      <c r="D7" s="24"/>
      <c r="E7" s="24"/>
      <c r="F7" s="24"/>
      <c r="G7" s="24" t="s">
        <v>160</v>
      </c>
      <c r="H7" s="24"/>
      <c r="I7" s="24"/>
      <c r="J7" s="24"/>
      <c r="K7" s="24"/>
    </row>
    <row r="8" spans="1:14" ht="19.5" customHeight="1" x14ac:dyDescent="0.45">
      <c r="A8" s="36" t="s">
        <v>216</v>
      </c>
      <c r="B8" s="22" t="s">
        <v>172</v>
      </c>
      <c r="C8" s="22" t="s">
        <v>207</v>
      </c>
      <c r="D8" s="22" t="s">
        <v>208</v>
      </c>
      <c r="E8" s="22" t="s">
        <v>33</v>
      </c>
      <c r="F8" s="22"/>
      <c r="G8" s="22" t="s">
        <v>172</v>
      </c>
      <c r="H8" s="22" t="s">
        <v>207</v>
      </c>
      <c r="I8" s="22" t="s">
        <v>208</v>
      </c>
      <c r="J8" s="22" t="s">
        <v>33</v>
      </c>
      <c r="K8" s="22"/>
    </row>
    <row r="9" spans="1:14" ht="18.75" customHeight="1" x14ac:dyDescent="0.45">
      <c r="A9" s="36"/>
      <c r="B9" s="37"/>
      <c r="C9" s="37"/>
      <c r="D9" s="37"/>
      <c r="E9" s="24"/>
      <c r="F9" s="24"/>
      <c r="G9" s="37"/>
      <c r="H9" s="37"/>
      <c r="I9" s="37"/>
      <c r="J9" s="24"/>
      <c r="K9" s="24"/>
    </row>
    <row r="10" spans="1:14" ht="28.5" customHeight="1" x14ac:dyDescent="0.45">
      <c r="A10" s="38"/>
      <c r="B10" s="32" t="s">
        <v>209</v>
      </c>
      <c r="C10" s="32" t="s">
        <v>211</v>
      </c>
      <c r="D10" s="32" t="s">
        <v>211</v>
      </c>
      <c r="E10" s="39" t="s">
        <v>131</v>
      </c>
      <c r="F10" s="39" t="s">
        <v>214</v>
      </c>
      <c r="G10" s="32" t="s">
        <v>209</v>
      </c>
      <c r="H10" s="32" t="s">
        <v>211</v>
      </c>
      <c r="I10" s="32" t="s">
        <v>211</v>
      </c>
      <c r="J10" s="39" t="s">
        <v>131</v>
      </c>
      <c r="K10" s="39" t="s">
        <v>214</v>
      </c>
    </row>
    <row r="11" spans="1:14" ht="23.1" customHeight="1" x14ac:dyDescent="0.45">
      <c r="A11" s="147" t="s">
        <v>200</v>
      </c>
      <c r="B11" s="123">
        <v>0</v>
      </c>
      <c r="C11" s="123">
        <v>0</v>
      </c>
      <c r="D11" s="123">
        <v>0</v>
      </c>
      <c r="E11" s="123">
        <v>0</v>
      </c>
      <c r="F11" s="123">
        <f>E11/N4</f>
        <v>0</v>
      </c>
      <c r="G11" s="123">
        <v>0</v>
      </c>
      <c r="H11" s="123">
        <v>0</v>
      </c>
      <c r="I11" s="123">
        <v>175256252</v>
      </c>
      <c r="J11" s="123">
        <f>I11+H11+G11</f>
        <v>175256252</v>
      </c>
      <c r="K11" s="128">
        <f>J11/N4</f>
        <v>1.6222963497241194E-5</v>
      </c>
    </row>
    <row r="12" spans="1:14" ht="23.1" customHeight="1" x14ac:dyDescent="0.45">
      <c r="A12" s="148" t="s">
        <v>98</v>
      </c>
      <c r="B12" s="124">
        <v>0</v>
      </c>
      <c r="C12" s="124">
        <v>19559195691</v>
      </c>
      <c r="D12" s="124">
        <v>23400340432</v>
      </c>
      <c r="E12" s="124">
        <f>D12+C12+B12</f>
        <v>42959536123</v>
      </c>
      <c r="F12" s="152">
        <f>E12/$N$4</f>
        <v>3.9766397970318543E-3</v>
      </c>
      <c r="G12" s="124">
        <v>0</v>
      </c>
      <c r="H12" s="124">
        <v>25855414565</v>
      </c>
      <c r="I12" s="124">
        <v>216320977399</v>
      </c>
      <c r="J12" s="124">
        <f>I12+H12+G12</f>
        <v>242176391964</v>
      </c>
      <c r="K12" s="152">
        <f>J12/$N$4</f>
        <v>2.2417566973448384E-2</v>
      </c>
    </row>
    <row r="13" spans="1:14" ht="23.1" customHeight="1" x14ac:dyDescent="0.45">
      <c r="A13" s="148" t="s">
        <v>99</v>
      </c>
      <c r="B13" s="124">
        <v>0</v>
      </c>
      <c r="C13" s="124">
        <v>1007944091</v>
      </c>
      <c r="D13" s="124">
        <v>82959438538</v>
      </c>
      <c r="E13" s="124">
        <f t="shared" ref="E13:E30" si="0">D13+C13+B13</f>
        <v>83967382629</v>
      </c>
      <c r="F13" s="152">
        <f t="shared" ref="F13:F30" si="1">E13/$N$4</f>
        <v>7.7726173406307423E-3</v>
      </c>
      <c r="G13" s="124">
        <v>0</v>
      </c>
      <c r="H13" s="124">
        <v>1553837812</v>
      </c>
      <c r="I13" s="124">
        <v>447412619669</v>
      </c>
      <c r="J13" s="124">
        <f t="shared" ref="J13:J30" si="2">I13+H13+G13</f>
        <v>448966457481</v>
      </c>
      <c r="K13" s="152">
        <f t="shared" ref="K13:K30" si="3">J13/$N$4</f>
        <v>4.1559524228556216E-2</v>
      </c>
    </row>
    <row r="14" spans="1:14" ht="23.1" customHeight="1" x14ac:dyDescent="0.45">
      <c r="A14" s="148" t="s">
        <v>100</v>
      </c>
      <c r="B14" s="124">
        <v>0</v>
      </c>
      <c r="C14" s="124">
        <v>11373722381</v>
      </c>
      <c r="D14" s="124">
        <v>338099289432</v>
      </c>
      <c r="E14" s="124">
        <f t="shared" si="0"/>
        <v>349473011813</v>
      </c>
      <c r="F14" s="152">
        <f t="shared" si="1"/>
        <v>3.2349704214336611E-2</v>
      </c>
      <c r="G14" s="124">
        <v>0</v>
      </c>
      <c r="H14" s="124">
        <v>2224827486</v>
      </c>
      <c r="I14" s="124">
        <v>1761494175591</v>
      </c>
      <c r="J14" s="124">
        <f t="shared" si="2"/>
        <v>1763719003077</v>
      </c>
      <c r="K14" s="152">
        <f t="shared" si="3"/>
        <v>0.16326235828841529</v>
      </c>
    </row>
    <row r="15" spans="1:14" ht="23.1" customHeight="1" x14ac:dyDescent="0.45">
      <c r="A15" s="148" t="s">
        <v>101</v>
      </c>
      <c r="B15" s="124">
        <v>0</v>
      </c>
      <c r="C15" s="124">
        <v>4985686028</v>
      </c>
      <c r="D15" s="124">
        <v>3924749139</v>
      </c>
      <c r="E15" s="124">
        <f t="shared" si="0"/>
        <v>8910435167</v>
      </c>
      <c r="F15" s="152">
        <f t="shared" si="1"/>
        <v>8.2481316819884546E-4</v>
      </c>
      <c r="G15" s="124">
        <v>0</v>
      </c>
      <c r="H15" s="124">
        <v>7638432503</v>
      </c>
      <c r="I15" s="124">
        <v>190092173287</v>
      </c>
      <c r="J15" s="124">
        <f t="shared" si="2"/>
        <v>197730605790</v>
      </c>
      <c r="K15" s="152">
        <f t="shared" si="3"/>
        <v>1.8303349315142024E-2</v>
      </c>
    </row>
    <row r="16" spans="1:14" ht="23.1" customHeight="1" x14ac:dyDescent="0.45">
      <c r="A16" s="148" t="s">
        <v>102</v>
      </c>
      <c r="B16" s="124">
        <v>0</v>
      </c>
      <c r="C16" s="124">
        <v>-9644733353</v>
      </c>
      <c r="D16" s="124">
        <v>-24289768435</v>
      </c>
      <c r="E16" s="124">
        <f t="shared" si="0"/>
        <v>-33934501788</v>
      </c>
      <c r="F16" s="152">
        <f t="shared" si="1"/>
        <v>-3.1412185158666409E-3</v>
      </c>
      <c r="G16" s="124">
        <v>0</v>
      </c>
      <c r="H16" s="124">
        <v>-5159247617</v>
      </c>
      <c r="I16" s="124">
        <v>77805935450</v>
      </c>
      <c r="J16" s="124">
        <f t="shared" si="2"/>
        <v>72646687833</v>
      </c>
      <c r="K16" s="152">
        <f t="shared" si="3"/>
        <v>6.7246934215518597E-3</v>
      </c>
    </row>
    <row r="17" spans="1:11" ht="23.1" customHeight="1" x14ac:dyDescent="0.45">
      <c r="A17" s="148" t="s">
        <v>201</v>
      </c>
      <c r="B17" s="124">
        <v>0</v>
      </c>
      <c r="C17" s="124">
        <v>0</v>
      </c>
      <c r="D17" s="124">
        <v>0</v>
      </c>
      <c r="E17" s="124">
        <f t="shared" si="0"/>
        <v>0</v>
      </c>
      <c r="F17" s="152">
        <f t="shared" si="1"/>
        <v>0</v>
      </c>
      <c r="G17" s="124">
        <v>0</v>
      </c>
      <c r="H17" s="124">
        <v>0</v>
      </c>
      <c r="I17" s="124">
        <v>236523942</v>
      </c>
      <c r="J17" s="124">
        <f t="shared" si="2"/>
        <v>236523942</v>
      </c>
      <c r="K17" s="152">
        <f t="shared" si="3"/>
        <v>2.189433605649397E-5</v>
      </c>
    </row>
    <row r="18" spans="1:11" ht="23.1" customHeight="1" x14ac:dyDescent="0.45">
      <c r="A18" s="148" t="s">
        <v>198</v>
      </c>
      <c r="B18" s="124">
        <v>0</v>
      </c>
      <c r="C18" s="124">
        <v>0</v>
      </c>
      <c r="D18" s="124">
        <v>0</v>
      </c>
      <c r="E18" s="124">
        <f t="shared" si="0"/>
        <v>0</v>
      </c>
      <c r="F18" s="152">
        <f t="shared" si="1"/>
        <v>0</v>
      </c>
      <c r="G18" s="124">
        <v>0</v>
      </c>
      <c r="H18" s="124">
        <v>0</v>
      </c>
      <c r="I18" s="124">
        <v>4598861430</v>
      </c>
      <c r="J18" s="124">
        <f t="shared" si="2"/>
        <v>4598861430</v>
      </c>
      <c r="K18" s="152">
        <f t="shared" si="3"/>
        <v>4.2570327880662675E-4</v>
      </c>
    </row>
    <row r="19" spans="1:11" ht="23.1" customHeight="1" x14ac:dyDescent="0.45">
      <c r="A19" s="148" t="s">
        <v>196</v>
      </c>
      <c r="B19" s="124">
        <v>0</v>
      </c>
      <c r="C19" s="124">
        <v>0</v>
      </c>
      <c r="D19" s="124">
        <v>0</v>
      </c>
      <c r="E19" s="124">
        <f t="shared" si="0"/>
        <v>0</v>
      </c>
      <c r="F19" s="152">
        <f t="shared" si="1"/>
        <v>0</v>
      </c>
      <c r="G19" s="124">
        <v>0</v>
      </c>
      <c r="H19" s="124">
        <v>0</v>
      </c>
      <c r="I19" s="124">
        <v>7289133559</v>
      </c>
      <c r="J19" s="124">
        <f t="shared" si="2"/>
        <v>7289133559</v>
      </c>
      <c r="K19" s="152">
        <f t="shared" si="3"/>
        <v>6.7473397556266804E-4</v>
      </c>
    </row>
    <row r="20" spans="1:11" ht="23.1" customHeight="1" x14ac:dyDescent="0.45">
      <c r="A20" s="148" t="s">
        <v>199</v>
      </c>
      <c r="B20" s="124">
        <v>0</v>
      </c>
      <c r="C20" s="124">
        <v>0</v>
      </c>
      <c r="D20" s="124">
        <v>0</v>
      </c>
      <c r="E20" s="124">
        <f t="shared" si="0"/>
        <v>0</v>
      </c>
      <c r="F20" s="152">
        <f t="shared" si="1"/>
        <v>0</v>
      </c>
      <c r="G20" s="124">
        <v>0</v>
      </c>
      <c r="H20" s="124">
        <v>0</v>
      </c>
      <c r="I20" s="124">
        <v>390120642</v>
      </c>
      <c r="J20" s="124">
        <f t="shared" si="2"/>
        <v>390120642</v>
      </c>
      <c r="K20" s="152">
        <f t="shared" si="3"/>
        <v>3.6112337576900253E-5</v>
      </c>
    </row>
    <row r="21" spans="1:11" ht="23.1" customHeight="1" x14ac:dyDescent="0.45">
      <c r="A21" s="148" t="s">
        <v>103</v>
      </c>
      <c r="B21" s="124">
        <v>0</v>
      </c>
      <c r="C21" s="124">
        <v>-6875499169</v>
      </c>
      <c r="D21" s="124">
        <v>-5653493981</v>
      </c>
      <c r="E21" s="124">
        <f t="shared" si="0"/>
        <v>-12528993150</v>
      </c>
      <c r="F21" s="152">
        <f t="shared" si="1"/>
        <v>-1.1597725970405608E-3</v>
      </c>
      <c r="G21" s="124">
        <v>0</v>
      </c>
      <c r="H21" s="124">
        <v>-3125271922</v>
      </c>
      <c r="I21" s="124">
        <v>422660125987</v>
      </c>
      <c r="J21" s="124">
        <f t="shared" si="2"/>
        <v>419534854065</v>
      </c>
      <c r="K21" s="152">
        <f t="shared" si="3"/>
        <v>3.8835125969240207E-2</v>
      </c>
    </row>
    <row r="22" spans="1:11" ht="23.1" customHeight="1" x14ac:dyDescent="0.45">
      <c r="A22" s="148" t="s">
        <v>104</v>
      </c>
      <c r="B22" s="124">
        <v>0</v>
      </c>
      <c r="C22" s="124">
        <v>0</v>
      </c>
      <c r="D22" s="124">
        <v>3327023866</v>
      </c>
      <c r="E22" s="124">
        <f t="shared" si="0"/>
        <v>3327023866</v>
      </c>
      <c r="F22" s="152">
        <f t="shared" si="1"/>
        <v>3.0797296026031798E-4</v>
      </c>
      <c r="G22" s="124">
        <v>0</v>
      </c>
      <c r="H22" s="124">
        <v>0</v>
      </c>
      <c r="I22" s="124">
        <v>163153270162</v>
      </c>
      <c r="J22" s="124">
        <f t="shared" si="2"/>
        <v>163153270162</v>
      </c>
      <c r="K22" s="152">
        <f t="shared" si="3"/>
        <v>1.5102625533117397E-2</v>
      </c>
    </row>
    <row r="23" spans="1:11" ht="23.1" customHeight="1" x14ac:dyDescent="0.45">
      <c r="A23" s="148" t="s">
        <v>105</v>
      </c>
      <c r="B23" s="124">
        <v>0</v>
      </c>
      <c r="C23" s="124">
        <v>-1778089200</v>
      </c>
      <c r="D23" s="124">
        <v>6736544791</v>
      </c>
      <c r="E23" s="124">
        <f t="shared" si="0"/>
        <v>4958455591</v>
      </c>
      <c r="F23" s="152">
        <f t="shared" si="1"/>
        <v>4.5898986847832689E-4</v>
      </c>
      <c r="G23" s="124">
        <v>0</v>
      </c>
      <c r="H23" s="124">
        <v>4939011676</v>
      </c>
      <c r="I23" s="124">
        <v>90530155027</v>
      </c>
      <c r="J23" s="124">
        <f t="shared" si="2"/>
        <v>95469166703</v>
      </c>
      <c r="K23" s="152">
        <f t="shared" si="3"/>
        <v>8.8373041695243102E-3</v>
      </c>
    </row>
    <row r="24" spans="1:11" ht="23.1" customHeight="1" x14ac:dyDescent="0.45">
      <c r="A24" s="148" t="s">
        <v>106</v>
      </c>
      <c r="B24" s="124">
        <v>0</v>
      </c>
      <c r="C24" s="124">
        <v>10699307943</v>
      </c>
      <c r="D24" s="124">
        <v>16224229392</v>
      </c>
      <c r="E24" s="124">
        <f t="shared" si="0"/>
        <v>26923537335</v>
      </c>
      <c r="F24" s="152">
        <f t="shared" si="1"/>
        <v>2.4922338485380562E-3</v>
      </c>
      <c r="G24" s="124">
        <v>0</v>
      </c>
      <c r="H24" s="124">
        <v>18909856561</v>
      </c>
      <c r="I24" s="124">
        <v>38193471057</v>
      </c>
      <c r="J24" s="124">
        <f t="shared" si="2"/>
        <v>57103327618</v>
      </c>
      <c r="K24" s="152">
        <f t="shared" si="3"/>
        <v>5.2858895984938606E-3</v>
      </c>
    </row>
    <row r="25" spans="1:11" ht="23.1" customHeight="1" x14ac:dyDescent="0.45">
      <c r="A25" s="148" t="s">
        <v>107</v>
      </c>
      <c r="B25" s="124">
        <v>0</v>
      </c>
      <c r="C25" s="124">
        <v>-8924813034</v>
      </c>
      <c r="D25" s="124">
        <v>-58769652035</v>
      </c>
      <c r="E25" s="124">
        <f t="shared" si="0"/>
        <v>-67694465069</v>
      </c>
      <c r="F25" s="152">
        <f t="shared" si="1"/>
        <v>-6.2662805078112479E-3</v>
      </c>
      <c r="G25" s="124">
        <v>0</v>
      </c>
      <c r="H25" s="124">
        <v>-2626121068</v>
      </c>
      <c r="I25" s="124">
        <v>141977622781</v>
      </c>
      <c r="J25" s="124">
        <f t="shared" si="2"/>
        <v>139351501713</v>
      </c>
      <c r="K25" s="152">
        <f t="shared" si="3"/>
        <v>1.2899364786003427E-2</v>
      </c>
    </row>
    <row r="26" spans="1:11" ht="23.1" customHeight="1" x14ac:dyDescent="0.45">
      <c r="A26" s="148" t="s">
        <v>108</v>
      </c>
      <c r="B26" s="124">
        <v>0</v>
      </c>
      <c r="C26" s="124">
        <v>-10274214727</v>
      </c>
      <c r="D26" s="124">
        <v>4450511975</v>
      </c>
      <c r="E26" s="124">
        <f t="shared" si="0"/>
        <v>-5823702752</v>
      </c>
      <c r="F26" s="152">
        <f t="shared" si="1"/>
        <v>-5.3908329138796767E-4</v>
      </c>
      <c r="G26" s="124">
        <v>0</v>
      </c>
      <c r="H26" s="124">
        <v>1739513395</v>
      </c>
      <c r="I26" s="124">
        <v>12356671492</v>
      </c>
      <c r="J26" s="124">
        <f t="shared" si="2"/>
        <v>14096184887</v>
      </c>
      <c r="K26" s="152">
        <f t="shared" si="3"/>
        <v>1.3048429956847643E-3</v>
      </c>
    </row>
    <row r="27" spans="1:11" ht="23.1" customHeight="1" x14ac:dyDescent="0.45">
      <c r="A27" s="148" t="s">
        <v>109</v>
      </c>
      <c r="B27" s="124">
        <v>0</v>
      </c>
      <c r="C27" s="124">
        <v>17832760308</v>
      </c>
      <c r="D27" s="124">
        <v>270282776</v>
      </c>
      <c r="E27" s="124">
        <f t="shared" si="0"/>
        <v>18103043084</v>
      </c>
      <c r="F27" s="152">
        <f t="shared" si="1"/>
        <v>1.6757462503575429E-3</v>
      </c>
      <c r="G27" s="124">
        <v>0</v>
      </c>
      <c r="H27" s="124">
        <v>17402491534</v>
      </c>
      <c r="I27" s="124">
        <v>10067637877</v>
      </c>
      <c r="J27" s="124">
        <f t="shared" si="2"/>
        <v>27470129411</v>
      </c>
      <c r="K27" s="152">
        <f t="shared" si="3"/>
        <v>2.5428302934330967E-3</v>
      </c>
    </row>
    <row r="28" spans="1:11" ht="23.1" customHeight="1" x14ac:dyDescent="0.45">
      <c r="A28" s="148" t="s">
        <v>197</v>
      </c>
      <c r="B28" s="124">
        <v>0</v>
      </c>
      <c r="C28" s="124">
        <v>0</v>
      </c>
      <c r="D28" s="124">
        <v>0</v>
      </c>
      <c r="E28" s="124">
        <f t="shared" si="0"/>
        <v>0</v>
      </c>
      <c r="F28" s="152">
        <f t="shared" si="1"/>
        <v>0</v>
      </c>
      <c r="G28" s="124">
        <v>0</v>
      </c>
      <c r="H28" s="124">
        <v>0</v>
      </c>
      <c r="I28" s="124">
        <v>170116136</v>
      </c>
      <c r="J28" s="124">
        <f t="shared" si="2"/>
        <v>170116136</v>
      </c>
      <c r="K28" s="152">
        <f t="shared" si="3"/>
        <v>1.5747157851006185E-5</v>
      </c>
    </row>
    <row r="29" spans="1:11" ht="23.1" customHeight="1" x14ac:dyDescent="0.45">
      <c r="A29" s="148" t="s">
        <v>110</v>
      </c>
      <c r="B29" s="124">
        <v>0</v>
      </c>
      <c r="C29" s="124">
        <v>4786468264</v>
      </c>
      <c r="D29" s="124">
        <v>0</v>
      </c>
      <c r="E29" s="124">
        <f t="shared" si="0"/>
        <v>4786468264</v>
      </c>
      <c r="F29" s="152">
        <f t="shared" si="1"/>
        <v>4.4306949989764372E-4</v>
      </c>
      <c r="G29" s="124">
        <v>0</v>
      </c>
      <c r="H29" s="124">
        <v>4712745507</v>
      </c>
      <c r="I29" s="124">
        <v>0</v>
      </c>
      <c r="J29" s="124">
        <f t="shared" si="2"/>
        <v>4712745507</v>
      </c>
      <c r="K29" s="152">
        <f t="shared" si="3"/>
        <v>4.3624519787087792E-4</v>
      </c>
    </row>
    <row r="30" spans="1:11" ht="23.1" customHeight="1" x14ac:dyDescent="0.45">
      <c r="A30" s="148" t="s">
        <v>111</v>
      </c>
      <c r="B30" s="124">
        <v>0</v>
      </c>
      <c r="C30" s="124">
        <v>-64264221</v>
      </c>
      <c r="D30" s="124">
        <v>13500612338</v>
      </c>
      <c r="E30" s="124">
        <f t="shared" si="0"/>
        <v>13436348117</v>
      </c>
      <c r="F30" s="152">
        <f t="shared" si="1"/>
        <v>1.2437638175573698E-3</v>
      </c>
      <c r="G30" s="124">
        <v>0</v>
      </c>
      <c r="H30" s="124">
        <v>-64264221</v>
      </c>
      <c r="I30" s="124">
        <v>13500612338</v>
      </c>
      <c r="J30" s="124">
        <f t="shared" si="2"/>
        <v>13436348117</v>
      </c>
      <c r="K30" s="152">
        <f t="shared" si="3"/>
        <v>1.2437638175573698E-3</v>
      </c>
    </row>
    <row r="31" spans="1:11" ht="23.1" customHeight="1" x14ac:dyDescent="0.45">
      <c r="A31" s="149" t="s">
        <v>33</v>
      </c>
      <c r="B31" s="140">
        <v>0</v>
      </c>
      <c r="C31" s="140">
        <f>SUBTOTAL(109,C11:C30)</f>
        <v>32683471002</v>
      </c>
      <c r="D31" s="140">
        <f t="shared" ref="D31:E31" si="4">SUBTOTAL(109,D11:D30)</f>
        <v>404180108228</v>
      </c>
      <c r="E31" s="140">
        <f>SUBTOTAL(109,E11:E30)</f>
        <v>436863579230</v>
      </c>
      <c r="F31" s="155">
        <f>E31/N4</f>
        <v>4.0439195853180898E-2</v>
      </c>
      <c r="G31" s="140">
        <v>0</v>
      </c>
      <c r="H31" s="140">
        <f>SUBTOTAL(109,H11:H30)</f>
        <v>74001226211</v>
      </c>
      <c r="I31" s="140">
        <f t="shared" ref="I31:J31" si="5">SUBTOTAL(109,I11:I30)</f>
        <v>3598425460078</v>
      </c>
      <c r="J31" s="140">
        <f>SUBTOTAL(109,J11:J30)</f>
        <v>3672426686289</v>
      </c>
      <c r="K31" s="154">
        <f>J31/N4</f>
        <v>0.33994589863739</v>
      </c>
    </row>
    <row r="32" spans="1:11" ht="23.1" customHeight="1" x14ac:dyDescent="0.45">
      <c r="A32" s="12" t="s">
        <v>34</v>
      </c>
      <c r="B32" s="35"/>
      <c r="C32" s="35"/>
      <c r="D32" s="35"/>
      <c r="E32" s="35"/>
      <c r="F32" s="150"/>
      <c r="G32" s="35"/>
      <c r="H32" s="35"/>
      <c r="I32" s="35"/>
      <c r="J32" s="35"/>
      <c r="K32" s="35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J12" sqref="J12"/>
    </sheetView>
  </sheetViews>
  <sheetFormatPr defaultColWidth="9" defaultRowHeight="18" x14ac:dyDescent="0.45"/>
  <cols>
    <col min="1" max="1" width="30" style="25" customWidth="1"/>
    <col min="2" max="2" width="19.85546875" style="25" customWidth="1"/>
    <col min="3" max="3" width="29.28515625" style="25" customWidth="1"/>
    <col min="4" max="4" width="26" style="25" customWidth="1"/>
    <col min="5" max="5" width="29.28515625" style="25" customWidth="1"/>
    <col min="6" max="6" width="26" style="25" customWidth="1"/>
    <col min="7" max="7" width="13" style="17" customWidth="1"/>
    <col min="8" max="8" width="9" style="17" customWidth="1"/>
    <col min="9" max="16384" width="9" style="17"/>
  </cols>
  <sheetData>
    <row r="1" spans="1:7" ht="19.5" x14ac:dyDescent="0.45">
      <c r="A1" s="16" t="s">
        <v>1</v>
      </c>
      <c r="B1" s="16"/>
      <c r="C1" s="16"/>
      <c r="D1" s="16"/>
      <c r="E1" s="16"/>
      <c r="F1" s="16"/>
    </row>
    <row r="2" spans="1:7" ht="19.5" x14ac:dyDescent="0.45">
      <c r="A2" s="16" t="s">
        <v>140</v>
      </c>
      <c r="B2" s="16"/>
      <c r="C2" s="16"/>
      <c r="D2" s="16"/>
      <c r="E2" s="16"/>
      <c r="F2" s="16"/>
    </row>
    <row r="3" spans="1:7" ht="19.5" x14ac:dyDescent="0.45">
      <c r="A3" s="16" t="s">
        <v>141</v>
      </c>
      <c r="B3" s="16"/>
      <c r="C3" s="16"/>
      <c r="D3" s="16"/>
      <c r="E3" s="16"/>
      <c r="F3" s="16"/>
    </row>
    <row r="4" spans="1:7" x14ac:dyDescent="0.45">
      <c r="A4" s="18" t="s">
        <v>217</v>
      </c>
      <c r="B4" s="18"/>
      <c r="C4" s="18"/>
      <c r="D4" s="18"/>
      <c r="E4" s="18"/>
      <c r="F4" s="18"/>
    </row>
    <row r="5" spans="1:7" x14ac:dyDescent="0.45">
      <c r="A5" s="26"/>
      <c r="B5" s="26"/>
      <c r="C5" s="26"/>
      <c r="D5" s="26"/>
      <c r="E5" s="26"/>
      <c r="F5" s="26"/>
    </row>
    <row r="6" spans="1:7" ht="37.5" customHeight="1" x14ac:dyDescent="0.45">
      <c r="A6" s="27" t="s">
        <v>218</v>
      </c>
      <c r="B6" s="27"/>
      <c r="C6" s="28" t="s">
        <v>159</v>
      </c>
      <c r="D6" s="28"/>
      <c r="E6" s="27" t="s">
        <v>160</v>
      </c>
      <c r="F6" s="27"/>
      <c r="G6" s="29"/>
    </row>
    <row r="7" spans="1:7" ht="59.25" customHeight="1" x14ac:dyDescent="0.45">
      <c r="A7" s="30" t="s">
        <v>219</v>
      </c>
      <c r="B7" s="31" t="s">
        <v>220</v>
      </c>
      <c r="C7" s="31" t="s">
        <v>221</v>
      </c>
      <c r="D7" s="31" t="s">
        <v>222</v>
      </c>
      <c r="E7" s="31" t="s">
        <v>221</v>
      </c>
      <c r="F7" s="31" t="s">
        <v>222</v>
      </c>
      <c r="G7" s="25"/>
    </row>
    <row r="8" spans="1:7" ht="22.5" customHeight="1" x14ac:dyDescent="0.45">
      <c r="A8" s="20"/>
      <c r="B8" s="20"/>
      <c r="C8" s="32" t="s">
        <v>209</v>
      </c>
      <c r="D8" s="20"/>
      <c r="E8" s="32" t="s">
        <v>209</v>
      </c>
      <c r="F8" s="20"/>
      <c r="G8" s="25"/>
    </row>
    <row r="9" spans="1:7" s="156" customFormat="1" ht="23.1" customHeight="1" x14ac:dyDescent="0.45">
      <c r="A9" s="117" t="s">
        <v>134</v>
      </c>
      <c r="B9" s="131"/>
      <c r="C9" s="118">
        <f>1544912+37763803</f>
        <v>39308715</v>
      </c>
      <c r="D9" s="118">
        <v>0</v>
      </c>
      <c r="E9" s="118">
        <f>3097708642+2020383560</f>
        <v>5118092202</v>
      </c>
      <c r="F9" s="118">
        <v>0</v>
      </c>
    </row>
    <row r="10" spans="1:7" s="156" customFormat="1" ht="23.1" customHeight="1" x14ac:dyDescent="0.45">
      <c r="A10" s="119" t="s">
        <v>136</v>
      </c>
      <c r="B10" s="133"/>
      <c r="C10" s="120">
        <v>10678862</v>
      </c>
      <c r="D10" s="120">
        <v>0</v>
      </c>
      <c r="E10" s="120">
        <v>31305615116</v>
      </c>
      <c r="F10" s="120">
        <v>0</v>
      </c>
    </row>
    <row r="11" spans="1:7" s="156" customFormat="1" ht="23.1" customHeight="1" x14ac:dyDescent="0.45">
      <c r="A11" s="119" t="s">
        <v>137</v>
      </c>
      <c r="B11" s="133">
        <v>0</v>
      </c>
      <c r="C11" s="134">
        <v>339500377</v>
      </c>
      <c r="D11" s="133">
        <v>0</v>
      </c>
      <c r="E11" s="134">
        <v>37378805466</v>
      </c>
      <c r="F11" s="133">
        <v>0</v>
      </c>
    </row>
    <row r="12" spans="1:7" s="156" customFormat="1" ht="23.1" customHeight="1" x14ac:dyDescent="0.45">
      <c r="A12" s="138" t="s">
        <v>33</v>
      </c>
      <c r="B12" s="138"/>
      <c r="C12" s="139">
        <f>SUBTOTAL(109,C9:C11)</f>
        <v>389487954</v>
      </c>
      <c r="D12" s="138"/>
      <c r="E12" s="139">
        <f>SUBTOTAL(109,E9:E11)</f>
        <v>73802512784</v>
      </c>
      <c r="F12" s="121"/>
    </row>
    <row r="13" spans="1:7" ht="23.1" customHeight="1" x14ac:dyDescent="0.45">
      <c r="A13" s="33" t="s">
        <v>34</v>
      </c>
      <c r="B13" s="34"/>
      <c r="C13" s="35"/>
      <c r="D13" s="34"/>
      <c r="E13" s="35"/>
      <c r="F13" s="34"/>
      <c r="G13" s="25"/>
    </row>
  </sheetData>
  <autoFilter ref="A8:G8" xr:uid="{00000000-0001-0000-0B00-000000000000}"/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zoomScaleNormal="100" zoomScaleSheetLayoutView="106" workbookViewId="0">
      <selection activeCell="B14" sqref="B14"/>
    </sheetView>
  </sheetViews>
  <sheetFormatPr defaultColWidth="9" defaultRowHeight="18" x14ac:dyDescent="0.45"/>
  <cols>
    <col min="1" max="1" width="16.7109375" style="25" customWidth="1"/>
    <col min="2" max="2" width="29.7109375" style="25" customWidth="1"/>
    <col min="3" max="3" width="30.42578125" style="25" customWidth="1"/>
    <col min="4" max="4" width="9" style="17" customWidth="1"/>
    <col min="5" max="16384" width="9" style="17"/>
  </cols>
  <sheetData>
    <row r="1" spans="1:3" ht="19.5" x14ac:dyDescent="0.45">
      <c r="A1" s="16" t="s">
        <v>1</v>
      </c>
      <c r="B1" s="16"/>
      <c r="C1" s="16"/>
    </row>
    <row r="2" spans="1:3" ht="19.5" x14ac:dyDescent="0.45">
      <c r="A2" s="16" t="s">
        <v>140</v>
      </c>
      <c r="B2" s="16"/>
      <c r="C2" s="16"/>
    </row>
    <row r="3" spans="1:3" ht="19.5" x14ac:dyDescent="0.45">
      <c r="A3" s="16" t="s">
        <v>141</v>
      </c>
      <c r="B3" s="16"/>
      <c r="C3" s="16"/>
    </row>
    <row r="4" spans="1:3" x14ac:dyDescent="0.45">
      <c r="A4" s="18" t="s">
        <v>223</v>
      </c>
      <c r="B4" s="18"/>
      <c r="C4" s="18"/>
    </row>
    <row r="5" spans="1:3" x14ac:dyDescent="0.45">
      <c r="A5" s="19"/>
      <c r="B5" s="20" t="s">
        <v>159</v>
      </c>
      <c r="C5" s="20" t="s">
        <v>160</v>
      </c>
    </row>
    <row r="6" spans="1:3" ht="16.5" customHeight="1" x14ac:dyDescent="0.45">
      <c r="A6" s="21" t="s">
        <v>155</v>
      </c>
      <c r="B6" s="22" t="s">
        <v>131</v>
      </c>
      <c r="C6" s="22" t="s">
        <v>131</v>
      </c>
    </row>
    <row r="7" spans="1:3" x14ac:dyDescent="0.45">
      <c r="A7" s="23"/>
      <c r="B7" s="24"/>
      <c r="C7" s="24"/>
    </row>
    <row r="8" spans="1:3" ht="23.1" customHeight="1" x14ac:dyDescent="0.45">
      <c r="A8" s="117" t="s">
        <v>155</v>
      </c>
      <c r="B8" s="123">
        <v>0</v>
      </c>
      <c r="C8" s="123">
        <v>3119068915</v>
      </c>
    </row>
    <row r="9" spans="1:3" ht="23.1" customHeight="1" x14ac:dyDescent="0.45">
      <c r="A9" s="119" t="s">
        <v>224</v>
      </c>
      <c r="B9" s="124">
        <v>595493869393</v>
      </c>
      <c r="C9" s="124">
        <v>4034429786519</v>
      </c>
    </row>
    <row r="10" spans="1:3" ht="23.1" customHeight="1" x14ac:dyDescent="0.45">
      <c r="A10" s="121" t="s">
        <v>33</v>
      </c>
      <c r="B10" s="125">
        <f>SUM(B8:B9)</f>
        <v>595493869393</v>
      </c>
      <c r="C10" s="125">
        <f>SUM(C8:C9)</f>
        <v>4037548855434</v>
      </c>
    </row>
    <row r="11" spans="1:3" ht="23.1" customHeight="1" x14ac:dyDescent="0.45">
      <c r="A11" s="12" t="s">
        <v>34</v>
      </c>
      <c r="B11" s="14"/>
      <c r="C11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"/>
  <sheetViews>
    <sheetView rightToLeft="1" zoomScaleNormal="100" zoomScaleSheetLayoutView="106" workbookViewId="0">
      <selection activeCell="Q15" sqref="Q15"/>
    </sheetView>
  </sheetViews>
  <sheetFormatPr defaultColWidth="9" defaultRowHeight="15.75" x14ac:dyDescent="0.4"/>
  <cols>
    <col min="1" max="1" width="26.7109375" style="15" customWidth="1"/>
    <col min="2" max="2" width="13" style="15" customWidth="1"/>
    <col min="3" max="3" width="17.28515625" style="15" customWidth="1"/>
    <col min="4" max="4" width="18.28515625" style="15" customWidth="1"/>
    <col min="5" max="5" width="13" style="15" customWidth="1"/>
    <col min="6" max="6" width="17.28515625" style="15" customWidth="1"/>
    <col min="7" max="7" width="13" style="15" customWidth="1"/>
    <col min="8" max="8" width="17.28515625" style="15" customWidth="1"/>
    <col min="9" max="10" width="13" style="15" customWidth="1"/>
    <col min="11" max="11" width="17.28515625" style="15" customWidth="1"/>
    <col min="12" max="12" width="18.28515625" style="15" customWidth="1"/>
    <col min="13" max="13" width="13" style="15" customWidth="1"/>
    <col min="14" max="14" width="9" style="2" customWidth="1"/>
    <col min="15" max="16" width="9" style="2"/>
    <col min="17" max="17" width="14.85546875" style="2" bestFit="1" customWidth="1"/>
    <col min="18" max="16384" width="9" style="2"/>
  </cols>
  <sheetData>
    <row r="1" spans="1:17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x14ac:dyDescent="0.4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7" x14ac:dyDescent="0.4">
      <c r="Q6" s="126">
        <v>31267962916075</v>
      </c>
    </row>
    <row r="7" spans="1:17" ht="18.75" customHeight="1" thickBot="1" x14ac:dyDescent="0.45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7" ht="17.25" customHeight="1" x14ac:dyDescent="0.4">
      <c r="A8" s="7" t="s">
        <v>13</v>
      </c>
      <c r="B8" s="7" t="s">
        <v>14</v>
      </c>
      <c r="C8" s="7" t="s">
        <v>15</v>
      </c>
      <c r="D8" s="8" t="s">
        <v>16</v>
      </c>
      <c r="E8" s="9" t="s">
        <v>17</v>
      </c>
      <c r="F8" s="9"/>
      <c r="G8" s="10" t="s">
        <v>18</v>
      </c>
      <c r="H8" s="10"/>
      <c r="I8" s="8" t="s">
        <v>14</v>
      </c>
      <c r="J8" s="8" t="s">
        <v>19</v>
      </c>
      <c r="K8" s="8" t="s">
        <v>15</v>
      </c>
      <c r="L8" s="8" t="s">
        <v>16</v>
      </c>
      <c r="M8" s="8" t="s">
        <v>20</v>
      </c>
    </row>
    <row r="9" spans="1:17" ht="20.25" customHeight="1" x14ac:dyDescent="0.4">
      <c r="A9" s="5"/>
      <c r="B9" s="5"/>
      <c r="C9" s="5"/>
      <c r="D9" s="5"/>
      <c r="E9" s="11" t="s">
        <v>14</v>
      </c>
      <c r="F9" s="11" t="s">
        <v>21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17" ht="23.1" customHeight="1" x14ac:dyDescent="0.4">
      <c r="A10" s="117" t="s">
        <v>23</v>
      </c>
      <c r="B10" s="123">
        <v>309662093</v>
      </c>
      <c r="C10" s="123">
        <v>1786382838939</v>
      </c>
      <c r="D10" s="123">
        <v>3604821635280</v>
      </c>
      <c r="E10" s="123">
        <v>15516618</v>
      </c>
      <c r="F10" s="123">
        <v>161915028390</v>
      </c>
      <c r="G10" s="123">
        <v>5709898</v>
      </c>
      <c r="H10" s="123">
        <v>60991776271</v>
      </c>
      <c r="I10" s="123">
        <v>319468813</v>
      </c>
      <c r="J10" s="123">
        <v>9580</v>
      </c>
      <c r="K10" s="123">
        <v>1914676169208</v>
      </c>
      <c r="L10" s="123">
        <v>3058185240011</v>
      </c>
      <c r="M10" s="128">
        <f>L10/$Q$6</f>
        <v>9.7805707657366237E-2</v>
      </c>
    </row>
    <row r="11" spans="1:17" ht="23.1" customHeight="1" x14ac:dyDescent="0.4">
      <c r="A11" s="119" t="s">
        <v>24</v>
      </c>
      <c r="B11" s="124">
        <v>39229762</v>
      </c>
      <c r="C11" s="124">
        <v>76812229532</v>
      </c>
      <c r="D11" s="124">
        <v>105643858193</v>
      </c>
      <c r="E11" s="124">
        <v>0</v>
      </c>
      <c r="F11" s="124">
        <v>0</v>
      </c>
      <c r="G11" s="124">
        <v>0</v>
      </c>
      <c r="H11" s="124">
        <v>0</v>
      </c>
      <c r="I11" s="124">
        <v>39229762</v>
      </c>
      <c r="J11" s="124">
        <v>1924</v>
      </c>
      <c r="K11" s="124">
        <v>76812229532</v>
      </c>
      <c r="L11" s="124">
        <v>75420698765</v>
      </c>
      <c r="M11" s="128">
        <f t="shared" ref="M11:M19" si="0">L11/$Q$6</f>
        <v>2.4120758671562158E-3</v>
      </c>
    </row>
    <row r="12" spans="1:17" ht="23.1" customHeight="1" x14ac:dyDescent="0.4">
      <c r="A12" s="119" t="s">
        <v>25</v>
      </c>
      <c r="B12" s="124">
        <v>14809953</v>
      </c>
      <c r="C12" s="124">
        <v>62204353692</v>
      </c>
      <c r="D12" s="124">
        <v>70944955511</v>
      </c>
      <c r="E12" s="124">
        <v>33168718</v>
      </c>
      <c r="F12" s="124">
        <v>138442442188</v>
      </c>
      <c r="G12" s="124">
        <v>14483265</v>
      </c>
      <c r="H12" s="124">
        <v>61858234243</v>
      </c>
      <c r="I12" s="124">
        <v>33495406</v>
      </c>
      <c r="J12" s="124">
        <v>3655</v>
      </c>
      <c r="K12" s="124">
        <v>139148341718</v>
      </c>
      <c r="L12" s="124">
        <v>122332665392</v>
      </c>
      <c r="M12" s="128">
        <f t="shared" si="0"/>
        <v>3.9123963950049405E-3</v>
      </c>
    </row>
    <row r="13" spans="1:17" ht="23.1" customHeight="1" x14ac:dyDescent="0.4">
      <c r="A13" s="119" t="s">
        <v>26</v>
      </c>
      <c r="B13" s="124">
        <v>31297996</v>
      </c>
      <c r="C13" s="124">
        <v>2816389899381</v>
      </c>
      <c r="D13" s="124">
        <v>3254081500875</v>
      </c>
      <c r="E13" s="124">
        <v>12317635</v>
      </c>
      <c r="F13" s="124">
        <v>1352880854447</v>
      </c>
      <c r="G13" s="124">
        <v>15090588</v>
      </c>
      <c r="H13" s="124">
        <v>1695892167788</v>
      </c>
      <c r="I13" s="124">
        <v>28525043</v>
      </c>
      <c r="J13" s="124">
        <v>105650</v>
      </c>
      <c r="K13" s="124">
        <v>2771383306035</v>
      </c>
      <c r="L13" s="124">
        <v>3011380403149</v>
      </c>
      <c r="M13" s="128">
        <f t="shared" si="0"/>
        <v>9.630881331258187E-2</v>
      </c>
    </row>
    <row r="14" spans="1:17" ht="23.1" customHeight="1" x14ac:dyDescent="0.4">
      <c r="A14" s="119" t="s">
        <v>27</v>
      </c>
      <c r="B14" s="124">
        <v>37383922</v>
      </c>
      <c r="C14" s="124">
        <v>132209130005</v>
      </c>
      <c r="D14" s="124">
        <v>136833233935</v>
      </c>
      <c r="E14" s="124">
        <v>62296907</v>
      </c>
      <c r="F14" s="124">
        <v>212183337608</v>
      </c>
      <c r="G14" s="124">
        <v>37003260</v>
      </c>
      <c r="H14" s="124">
        <v>130414676386</v>
      </c>
      <c r="I14" s="124">
        <v>62677569</v>
      </c>
      <c r="J14" s="124">
        <v>3485</v>
      </c>
      <c r="K14" s="124">
        <v>216513628898</v>
      </c>
      <c r="L14" s="124">
        <v>218265320160</v>
      </c>
      <c r="M14" s="128">
        <f t="shared" si="0"/>
        <v>6.9804777735548874E-3</v>
      </c>
    </row>
    <row r="15" spans="1:17" ht="23.1" customHeight="1" x14ac:dyDescent="0.4">
      <c r="A15" s="119" t="s">
        <v>28</v>
      </c>
      <c r="B15" s="124">
        <v>273835275</v>
      </c>
      <c r="C15" s="124">
        <v>1200498732828</v>
      </c>
      <c r="D15" s="124">
        <v>1786785356050</v>
      </c>
      <c r="E15" s="124">
        <v>0</v>
      </c>
      <c r="F15" s="124">
        <v>0</v>
      </c>
      <c r="G15" s="124">
        <v>0</v>
      </c>
      <c r="H15" s="124">
        <v>0</v>
      </c>
      <c r="I15" s="124">
        <v>273835275</v>
      </c>
      <c r="J15" s="124">
        <v>6570</v>
      </c>
      <c r="K15" s="124">
        <v>1200498732828</v>
      </c>
      <c r="L15" s="124">
        <v>1797730442456</v>
      </c>
      <c r="M15" s="128">
        <f t="shared" si="0"/>
        <v>5.7494325654703228E-2</v>
      </c>
    </row>
    <row r="16" spans="1:17" ht="23.1" customHeight="1" x14ac:dyDescent="0.4">
      <c r="A16" s="119" t="s">
        <v>29</v>
      </c>
      <c r="B16" s="124">
        <v>64003683</v>
      </c>
      <c r="C16" s="124">
        <v>426227143473</v>
      </c>
      <c r="D16" s="124">
        <v>566002105781</v>
      </c>
      <c r="E16" s="124">
        <v>36401136</v>
      </c>
      <c r="F16" s="124">
        <v>315786990555</v>
      </c>
      <c r="G16" s="124">
        <v>9370273</v>
      </c>
      <c r="H16" s="124">
        <v>84618444350</v>
      </c>
      <c r="I16" s="124">
        <v>91034546</v>
      </c>
      <c r="J16" s="124">
        <v>8030</v>
      </c>
      <c r="K16" s="124">
        <v>677033389550</v>
      </c>
      <c r="L16" s="124">
        <v>730451838756</v>
      </c>
      <c r="M16" s="128">
        <f t="shared" si="0"/>
        <v>2.3361030608759978E-2</v>
      </c>
    </row>
    <row r="17" spans="1:13" ht="23.1" customHeight="1" x14ac:dyDescent="0.4">
      <c r="A17" s="119" t="s">
        <v>30</v>
      </c>
      <c r="B17" s="124">
        <v>0</v>
      </c>
      <c r="C17" s="124">
        <v>0</v>
      </c>
      <c r="D17" s="124">
        <v>0</v>
      </c>
      <c r="E17" s="124">
        <v>11484951</v>
      </c>
      <c r="F17" s="124">
        <v>35510128543</v>
      </c>
      <c r="G17" s="124">
        <v>433863</v>
      </c>
      <c r="H17" s="124">
        <v>1375076099</v>
      </c>
      <c r="I17" s="124">
        <v>11051088</v>
      </c>
      <c r="J17" s="124">
        <v>3142</v>
      </c>
      <c r="K17" s="124">
        <v>34158244195</v>
      </c>
      <c r="L17" s="124">
        <v>34696129385</v>
      </c>
      <c r="M17" s="128">
        <f t="shared" si="0"/>
        <v>1.1096383054478604E-3</v>
      </c>
    </row>
    <row r="18" spans="1:13" ht="23.1" customHeight="1" x14ac:dyDescent="0.4">
      <c r="A18" s="119" t="s">
        <v>31</v>
      </c>
      <c r="B18" s="124">
        <v>165814754</v>
      </c>
      <c r="C18" s="124">
        <v>2143069160372</v>
      </c>
      <c r="D18" s="124">
        <v>2148982890190</v>
      </c>
      <c r="E18" s="124">
        <v>5542336</v>
      </c>
      <c r="F18" s="124">
        <v>47044179111</v>
      </c>
      <c r="G18" s="124">
        <v>124015</v>
      </c>
      <c r="H18" s="124">
        <v>802052850</v>
      </c>
      <c r="I18" s="124">
        <v>171233075</v>
      </c>
      <c r="J18" s="124">
        <v>5510</v>
      </c>
      <c r="K18" s="124">
        <v>987348625564</v>
      </c>
      <c r="L18" s="124">
        <v>942777187629</v>
      </c>
      <c r="M18" s="128">
        <f t="shared" si="0"/>
        <v>3.0151538498349506E-2</v>
      </c>
    </row>
    <row r="19" spans="1:13" ht="23.1" customHeight="1" x14ac:dyDescent="0.4">
      <c r="A19" s="119" t="s">
        <v>32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252091146</v>
      </c>
      <c r="J19" s="124">
        <v>4510</v>
      </c>
      <c r="K19" s="124">
        <v>1201978600140</v>
      </c>
      <c r="L19" s="124">
        <v>1136067000851</v>
      </c>
      <c r="M19" s="128">
        <f t="shared" si="0"/>
        <v>3.6333259186096284E-2</v>
      </c>
    </row>
    <row r="20" spans="1:13" ht="23.1" customHeight="1" x14ac:dyDescent="0.4">
      <c r="A20" s="121" t="s">
        <v>33</v>
      </c>
      <c r="B20" s="125"/>
      <c r="C20" s="125">
        <f>SUBTOTAL(109,C10:C19)</f>
        <v>8643793488222</v>
      </c>
      <c r="D20" s="125">
        <f t="shared" ref="D20:L20" si="1">SUBTOTAL(109,D10:D19)</f>
        <v>11674095535815</v>
      </c>
      <c r="E20" s="125"/>
      <c r="F20" s="125">
        <f t="shared" si="1"/>
        <v>2263762960842</v>
      </c>
      <c r="G20" s="125"/>
      <c r="H20" s="125">
        <f t="shared" si="1"/>
        <v>2035952427987</v>
      </c>
      <c r="I20" s="125"/>
      <c r="J20" s="125"/>
      <c r="K20" s="125">
        <f t="shared" si="1"/>
        <v>9219551267668</v>
      </c>
      <c r="L20" s="125">
        <f t="shared" si="1"/>
        <v>11127306926554</v>
      </c>
      <c r="M20" s="129">
        <f>L20/Q6</f>
        <v>0.35586926325902102</v>
      </c>
    </row>
    <row r="21" spans="1:13" ht="23.1" customHeight="1" x14ac:dyDescent="0.4">
      <c r="A21" s="12" t="s">
        <v>34</v>
      </c>
      <c r="B21" s="13"/>
      <c r="C21" s="14"/>
      <c r="D21" s="14"/>
      <c r="E21" s="14"/>
      <c r="F21" s="14"/>
      <c r="G21" s="14"/>
      <c r="H21" s="14"/>
      <c r="I21" s="13"/>
      <c r="J21" s="14"/>
      <c r="K21" s="14"/>
      <c r="L21" s="14"/>
      <c r="M21" s="14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5D6-2E5B-4472-B6BD-4DE6934855E1}">
  <dimension ref="A1:I10"/>
  <sheetViews>
    <sheetView rightToLeft="1" workbookViewId="0">
      <selection activeCell="O16" sqref="O16"/>
    </sheetView>
  </sheetViews>
  <sheetFormatPr defaultColWidth="14.42578125" defaultRowHeight="15.75" x14ac:dyDescent="0.45"/>
  <cols>
    <col min="1" max="1" width="13" style="58" customWidth="1"/>
    <col min="2" max="2" width="14" style="58" customWidth="1"/>
    <col min="3" max="5" width="13" style="58" customWidth="1"/>
    <col min="6" max="6" width="14" style="58" customWidth="1"/>
    <col min="7" max="9" width="13" style="58" customWidth="1"/>
    <col min="10" max="10" width="14.42578125" style="58" customWidth="1"/>
    <col min="11" max="16384" width="14.42578125" style="58"/>
  </cols>
  <sheetData>
    <row r="1" spans="1:9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x14ac:dyDescent="0.45">
      <c r="A2" s="1" t="s">
        <v>6</v>
      </c>
      <c r="B2" s="1"/>
      <c r="C2" s="1"/>
      <c r="D2" s="1"/>
      <c r="E2" s="1"/>
      <c r="F2" s="1"/>
      <c r="G2" s="1"/>
      <c r="H2" s="1"/>
      <c r="I2" s="1"/>
    </row>
    <row r="3" spans="1:9" x14ac:dyDescent="0.45">
      <c r="A3" s="1" t="s">
        <v>7</v>
      </c>
      <c r="B3" s="1"/>
      <c r="C3" s="1"/>
      <c r="D3" s="1"/>
      <c r="E3" s="1"/>
      <c r="F3" s="1"/>
      <c r="G3" s="1"/>
      <c r="H3" s="1"/>
      <c r="I3" s="1"/>
    </row>
    <row r="4" spans="1:9" s="103" customFormat="1" ht="16.149999999999999" customHeight="1" x14ac:dyDescent="0.45">
      <c r="A4" s="3" t="s">
        <v>35</v>
      </c>
      <c r="B4" s="3"/>
      <c r="C4" s="3"/>
      <c r="D4" s="3"/>
      <c r="E4" s="3"/>
    </row>
    <row r="5" spans="1:9" ht="18" x14ac:dyDescent="0.45">
      <c r="A5" s="104"/>
      <c r="B5" s="105"/>
      <c r="C5" s="105"/>
      <c r="D5" s="105"/>
      <c r="E5" s="105"/>
      <c r="F5" s="44"/>
      <c r="G5" s="44"/>
      <c r="H5" s="44"/>
      <c r="I5" s="44"/>
    </row>
    <row r="6" spans="1:9" x14ac:dyDescent="0.45">
      <c r="A6" s="104"/>
      <c r="B6" s="106" t="s">
        <v>10</v>
      </c>
      <c r="C6" s="106"/>
      <c r="D6" s="106"/>
      <c r="E6" s="106"/>
      <c r="F6" s="106" t="s">
        <v>12</v>
      </c>
      <c r="G6" s="106"/>
      <c r="H6" s="106"/>
      <c r="I6" s="106"/>
    </row>
    <row r="7" spans="1:9" x14ac:dyDescent="0.45">
      <c r="A7" s="107" t="s">
        <v>36</v>
      </c>
      <c r="B7" s="107" t="s">
        <v>37</v>
      </c>
      <c r="C7" s="107" t="s">
        <v>38</v>
      </c>
      <c r="D7" s="107" t="s">
        <v>39</v>
      </c>
      <c r="E7" s="107" t="s">
        <v>40</v>
      </c>
      <c r="F7" s="107" t="s">
        <v>37</v>
      </c>
      <c r="G7" s="107" t="s">
        <v>38</v>
      </c>
      <c r="H7" s="107" t="s">
        <v>39</v>
      </c>
      <c r="I7" s="107" t="s">
        <v>40</v>
      </c>
    </row>
    <row r="8" spans="1:9" ht="23.1" customHeight="1" x14ac:dyDescent="0.45">
      <c r="A8" s="12" t="s">
        <v>33</v>
      </c>
      <c r="B8" s="13">
        <v>0</v>
      </c>
      <c r="C8" s="14">
        <v>0</v>
      </c>
      <c r="D8" s="59"/>
      <c r="E8" s="14">
        <v>0</v>
      </c>
      <c r="F8" s="13">
        <v>0</v>
      </c>
      <c r="G8" s="14">
        <v>0</v>
      </c>
      <c r="H8" s="59"/>
      <c r="I8" s="14">
        <v>0</v>
      </c>
    </row>
    <row r="9" spans="1:9" ht="23.1" customHeight="1" x14ac:dyDescent="0.45">
      <c r="A9" s="12" t="s">
        <v>34</v>
      </c>
      <c r="B9" s="49"/>
      <c r="C9" s="35"/>
      <c r="D9" s="108"/>
      <c r="E9" s="35"/>
      <c r="F9" s="49"/>
      <c r="G9" s="35"/>
      <c r="H9" s="108"/>
      <c r="I9" s="35"/>
    </row>
    <row r="10" spans="1:9" x14ac:dyDescent="0.45">
      <c r="A10" s="74"/>
      <c r="B10" s="4"/>
      <c r="C10" s="4"/>
      <c r="D10" s="4"/>
      <c r="E10" s="4"/>
      <c r="F10" s="4"/>
      <c r="G10" s="4"/>
      <c r="H10" s="4"/>
      <c r="I10" s="4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"/>
  <sheetViews>
    <sheetView rightToLeft="1" topLeftCell="A5" zoomScaleNormal="100" zoomScaleSheetLayoutView="106" workbookViewId="0">
      <selection activeCell="U17" sqref="U17"/>
    </sheetView>
  </sheetViews>
  <sheetFormatPr defaultColWidth="9" defaultRowHeight="15.75" x14ac:dyDescent="0.4"/>
  <cols>
    <col min="1" max="1" width="35.85546875" style="58" customWidth="1"/>
    <col min="2" max="8" width="13" style="58" customWidth="1"/>
    <col min="9" max="10" width="17.28515625" style="58" customWidth="1"/>
    <col min="11" max="14" width="1.28515625" style="58" customWidth="1"/>
    <col min="15" max="16" width="13" style="58" customWidth="1"/>
    <col min="17" max="18" width="17.28515625" style="58" customWidth="1"/>
    <col min="19" max="19" width="13" style="58" customWidth="1"/>
    <col min="20" max="20" width="9" style="102" customWidth="1"/>
    <col min="21" max="21" width="14.85546875" style="102" bestFit="1" customWidth="1"/>
    <col min="22" max="16384" width="9" style="102"/>
  </cols>
  <sheetData>
    <row r="1" spans="1:21" ht="21" x14ac:dyDescent="0.4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ht="21" x14ac:dyDescent="0.4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21" x14ac:dyDescent="0.4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18.75" x14ac:dyDescent="0.4">
      <c r="A4" s="43" t="s">
        <v>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1" x14ac:dyDescent="0.4">
      <c r="U5" s="130">
        <f>' سهام'!Q6</f>
        <v>31267962916075</v>
      </c>
    </row>
    <row r="6" spans="1:21" ht="18" customHeight="1" x14ac:dyDescent="0.4">
      <c r="A6" s="5" t="s">
        <v>42</v>
      </c>
      <c r="B6" s="5"/>
      <c r="C6" s="5"/>
      <c r="D6" s="5"/>
      <c r="E6" s="5"/>
      <c r="F6" s="5"/>
      <c r="G6" s="5"/>
      <c r="H6" s="5" t="s">
        <v>10</v>
      </c>
      <c r="I6" s="5"/>
      <c r="J6" s="5"/>
      <c r="K6" s="6" t="s">
        <v>11</v>
      </c>
      <c r="L6" s="6"/>
      <c r="M6" s="6"/>
      <c r="N6" s="6"/>
      <c r="O6" s="5" t="s">
        <v>12</v>
      </c>
      <c r="P6" s="5"/>
      <c r="Q6" s="5"/>
      <c r="R6" s="5"/>
      <c r="S6" s="5"/>
    </row>
    <row r="7" spans="1:21" ht="26.25" customHeight="1" x14ac:dyDescent="0.4">
      <c r="A7" s="7" t="s">
        <v>43</v>
      </c>
      <c r="B7" s="9" t="s">
        <v>44</v>
      </c>
      <c r="C7" s="10" t="s">
        <v>45</v>
      </c>
      <c r="D7" s="8" t="s">
        <v>46</v>
      </c>
      <c r="E7" s="9" t="s">
        <v>47</v>
      </c>
      <c r="F7" s="10" t="s">
        <v>48</v>
      </c>
      <c r="G7" s="10" t="s">
        <v>49</v>
      </c>
      <c r="H7" s="8" t="s">
        <v>14</v>
      </c>
      <c r="I7" s="8" t="s">
        <v>15</v>
      </c>
      <c r="J7" s="8" t="s">
        <v>16</v>
      </c>
      <c r="K7" s="10" t="s">
        <v>17</v>
      </c>
      <c r="L7" s="10"/>
      <c r="M7" s="10" t="s">
        <v>18</v>
      </c>
      <c r="N7" s="10"/>
      <c r="O7" s="8" t="s">
        <v>14</v>
      </c>
      <c r="P7" s="8" t="s">
        <v>50</v>
      </c>
      <c r="Q7" s="8" t="s">
        <v>15</v>
      </c>
      <c r="R7" s="8" t="s">
        <v>16</v>
      </c>
      <c r="S7" s="8" t="s">
        <v>51</v>
      </c>
    </row>
    <row r="8" spans="1:21" s="58" customFormat="1" ht="40.5" customHeight="1" x14ac:dyDescent="0.45">
      <c r="A8" s="5"/>
      <c r="B8" s="6"/>
      <c r="C8" s="6"/>
      <c r="D8" s="5"/>
      <c r="E8" s="6"/>
      <c r="F8" s="6"/>
      <c r="G8" s="6"/>
      <c r="H8" s="5"/>
      <c r="I8" s="5"/>
      <c r="J8" s="5"/>
      <c r="K8" s="11" t="s">
        <v>14</v>
      </c>
      <c r="L8" s="11" t="s">
        <v>21</v>
      </c>
      <c r="M8" s="11" t="s">
        <v>14</v>
      </c>
      <c r="N8" s="11" t="s">
        <v>22</v>
      </c>
      <c r="O8" s="5"/>
      <c r="P8" s="5"/>
      <c r="Q8" s="5"/>
      <c r="R8" s="5"/>
      <c r="S8" s="5"/>
    </row>
    <row r="9" spans="1:21" ht="23.1" customHeight="1" x14ac:dyDescent="0.4">
      <c r="A9" s="117" t="s">
        <v>52</v>
      </c>
      <c r="B9" s="131" t="s">
        <v>53</v>
      </c>
      <c r="C9" s="131" t="s">
        <v>53</v>
      </c>
      <c r="D9" s="132" t="s">
        <v>54</v>
      </c>
      <c r="E9" s="132" t="s">
        <v>55</v>
      </c>
      <c r="F9" s="123">
        <v>1000000</v>
      </c>
      <c r="G9" s="118">
        <v>0.23</v>
      </c>
      <c r="H9" s="123">
        <v>25000</v>
      </c>
      <c r="I9" s="123">
        <v>25003625000</v>
      </c>
      <c r="J9" s="123">
        <v>26996085000</v>
      </c>
      <c r="K9" s="123">
        <v>0</v>
      </c>
      <c r="L9" s="123">
        <v>0</v>
      </c>
      <c r="M9" s="123">
        <v>0</v>
      </c>
      <c r="N9" s="123">
        <v>0</v>
      </c>
      <c r="O9" s="123">
        <v>25000</v>
      </c>
      <c r="P9" s="123">
        <v>1080000</v>
      </c>
      <c r="Q9" s="123">
        <v>25003625000</v>
      </c>
      <c r="R9" s="123">
        <v>26996085000</v>
      </c>
      <c r="S9" s="128">
        <f>R9/$U$5</f>
        <v>8.6337843857813945E-4</v>
      </c>
    </row>
    <row r="10" spans="1:21" ht="23.1" customHeight="1" x14ac:dyDescent="0.4">
      <c r="A10" s="119" t="s">
        <v>56</v>
      </c>
      <c r="B10" s="133" t="s">
        <v>53</v>
      </c>
      <c r="C10" s="133" t="s">
        <v>53</v>
      </c>
      <c r="D10" s="134" t="s">
        <v>54</v>
      </c>
      <c r="E10" s="134" t="s">
        <v>55</v>
      </c>
      <c r="F10" s="124">
        <v>1000000</v>
      </c>
      <c r="G10" s="120">
        <v>0.23</v>
      </c>
      <c r="H10" s="124">
        <v>50000</v>
      </c>
      <c r="I10" s="124">
        <v>50007250000</v>
      </c>
      <c r="J10" s="124">
        <v>51487533225</v>
      </c>
      <c r="K10" s="124">
        <v>0</v>
      </c>
      <c r="L10" s="124">
        <v>0</v>
      </c>
      <c r="M10" s="124">
        <v>0</v>
      </c>
      <c r="N10" s="124">
        <v>0</v>
      </c>
      <c r="O10" s="124">
        <v>50000</v>
      </c>
      <c r="P10" s="124">
        <v>1029900</v>
      </c>
      <c r="Q10" s="124">
        <v>50007250000</v>
      </c>
      <c r="R10" s="124">
        <v>51487533225</v>
      </c>
      <c r="S10" s="128">
        <f t="shared" ref="S10:S22" si="0">R10/$U$5</f>
        <v>1.6466545442437514E-3</v>
      </c>
    </row>
    <row r="11" spans="1:21" ht="23.1" customHeight="1" x14ac:dyDescent="0.4">
      <c r="A11" s="119" t="s">
        <v>57</v>
      </c>
      <c r="B11" s="133" t="s">
        <v>53</v>
      </c>
      <c r="C11" s="133" t="s">
        <v>53</v>
      </c>
      <c r="D11" s="134" t="s">
        <v>58</v>
      </c>
      <c r="E11" s="134" t="s">
        <v>59</v>
      </c>
      <c r="F11" s="124">
        <v>1000000</v>
      </c>
      <c r="G11" s="120">
        <v>0.23</v>
      </c>
      <c r="H11" s="124">
        <v>120000</v>
      </c>
      <c r="I11" s="124">
        <v>120013000000</v>
      </c>
      <c r="J11" s="124">
        <v>129581208000</v>
      </c>
      <c r="K11" s="124">
        <v>0</v>
      </c>
      <c r="L11" s="124">
        <v>0</v>
      </c>
      <c r="M11" s="124">
        <v>0</v>
      </c>
      <c r="N11" s="124">
        <v>0</v>
      </c>
      <c r="O11" s="124">
        <v>120000</v>
      </c>
      <c r="P11" s="124">
        <v>1080000</v>
      </c>
      <c r="Q11" s="124">
        <v>120013000000</v>
      </c>
      <c r="R11" s="124">
        <v>129581208000</v>
      </c>
      <c r="S11" s="128">
        <f t="shared" si="0"/>
        <v>4.1442165051750694E-3</v>
      </c>
    </row>
    <row r="12" spans="1:21" ht="23.1" customHeight="1" x14ac:dyDescent="0.4">
      <c r="A12" s="119" t="s">
        <v>60</v>
      </c>
      <c r="B12" s="133" t="s">
        <v>53</v>
      </c>
      <c r="C12" s="133" t="s">
        <v>53</v>
      </c>
      <c r="D12" s="134" t="s">
        <v>61</v>
      </c>
      <c r="E12" s="134" t="s">
        <v>62</v>
      </c>
      <c r="F12" s="124">
        <v>1000000</v>
      </c>
      <c r="G12" s="120">
        <v>0.23</v>
      </c>
      <c r="H12" s="124">
        <v>200000</v>
      </c>
      <c r="I12" s="124">
        <v>200015000000</v>
      </c>
      <c r="J12" s="124">
        <v>213968970000</v>
      </c>
      <c r="K12" s="124">
        <v>0</v>
      </c>
      <c r="L12" s="124">
        <v>0</v>
      </c>
      <c r="M12" s="124">
        <v>0</v>
      </c>
      <c r="N12" s="124">
        <v>0</v>
      </c>
      <c r="O12" s="124">
        <v>200000</v>
      </c>
      <c r="P12" s="124">
        <v>1070000</v>
      </c>
      <c r="Q12" s="124">
        <v>200015000000</v>
      </c>
      <c r="R12" s="124">
        <v>213968970000</v>
      </c>
      <c r="S12" s="128">
        <f t="shared" si="0"/>
        <v>6.8430735502119193E-3</v>
      </c>
    </row>
    <row r="13" spans="1:21" ht="23.1" customHeight="1" x14ac:dyDescent="0.4">
      <c r="A13" s="119" t="s">
        <v>63</v>
      </c>
      <c r="B13" s="133" t="s">
        <v>53</v>
      </c>
      <c r="C13" s="133" t="s">
        <v>53</v>
      </c>
      <c r="D13" s="134" t="s">
        <v>64</v>
      </c>
      <c r="E13" s="134" t="s">
        <v>65</v>
      </c>
      <c r="F13" s="124">
        <v>1000000</v>
      </c>
      <c r="G13" s="120">
        <v>0.23</v>
      </c>
      <c r="H13" s="124">
        <v>267933</v>
      </c>
      <c r="I13" s="124">
        <v>268783117752</v>
      </c>
      <c r="J13" s="124">
        <v>289727522919</v>
      </c>
      <c r="K13" s="124">
        <v>0</v>
      </c>
      <c r="L13" s="124">
        <v>0</v>
      </c>
      <c r="M13" s="124">
        <v>0</v>
      </c>
      <c r="N13" s="124">
        <v>0</v>
      </c>
      <c r="O13" s="124">
        <v>267933</v>
      </c>
      <c r="P13" s="124">
        <v>1081500</v>
      </c>
      <c r="Q13" s="124">
        <v>268783117752</v>
      </c>
      <c r="R13" s="124">
        <v>289727522919</v>
      </c>
      <c r="S13" s="128">
        <f t="shared" si="0"/>
        <v>9.2659545393681455E-3</v>
      </c>
    </row>
    <row r="14" spans="1:21" ht="23.1" customHeight="1" x14ac:dyDescent="0.4">
      <c r="A14" s="119" t="s">
        <v>66</v>
      </c>
      <c r="B14" s="133" t="s">
        <v>53</v>
      </c>
      <c r="C14" s="133" t="s">
        <v>53</v>
      </c>
      <c r="D14" s="134" t="s">
        <v>67</v>
      </c>
      <c r="E14" s="134" t="s">
        <v>68</v>
      </c>
      <c r="F14" s="124">
        <v>1000000</v>
      </c>
      <c r="G14" s="120">
        <v>0.23</v>
      </c>
      <c r="H14" s="124">
        <v>60000</v>
      </c>
      <c r="I14" s="124">
        <v>60841820785</v>
      </c>
      <c r="J14" s="124">
        <v>64880590950</v>
      </c>
      <c r="K14" s="124">
        <v>0</v>
      </c>
      <c r="L14" s="124">
        <v>0</v>
      </c>
      <c r="M14" s="124">
        <v>0</v>
      </c>
      <c r="N14" s="124">
        <v>0</v>
      </c>
      <c r="O14" s="124">
        <v>60000</v>
      </c>
      <c r="P14" s="124">
        <v>1081500</v>
      </c>
      <c r="Q14" s="124">
        <v>60841820785</v>
      </c>
      <c r="R14" s="124">
        <v>64880590950</v>
      </c>
      <c r="S14" s="128">
        <f t="shared" si="0"/>
        <v>2.0749861807161283E-3</v>
      </c>
    </row>
    <row r="15" spans="1:21" ht="23.1" customHeight="1" x14ac:dyDescent="0.4">
      <c r="A15" s="119" t="s">
        <v>69</v>
      </c>
      <c r="B15" s="133" t="s">
        <v>53</v>
      </c>
      <c r="C15" s="133" t="s">
        <v>53</v>
      </c>
      <c r="D15" s="134" t="s">
        <v>70</v>
      </c>
      <c r="E15" s="134" t="s">
        <v>71</v>
      </c>
      <c r="F15" s="124">
        <v>1000000</v>
      </c>
      <c r="G15" s="120">
        <v>0.26</v>
      </c>
      <c r="H15" s="124">
        <v>100000</v>
      </c>
      <c r="I15" s="124">
        <v>100004500000</v>
      </c>
      <c r="J15" s="124">
        <v>106984485000</v>
      </c>
      <c r="K15" s="124">
        <v>0</v>
      </c>
      <c r="L15" s="124">
        <v>0</v>
      </c>
      <c r="M15" s="124">
        <v>0</v>
      </c>
      <c r="N15" s="124">
        <v>0</v>
      </c>
      <c r="O15" s="124">
        <v>100000</v>
      </c>
      <c r="P15" s="124">
        <v>1070000</v>
      </c>
      <c r="Q15" s="124">
        <v>100004500000</v>
      </c>
      <c r="R15" s="124">
        <v>106984485000</v>
      </c>
      <c r="S15" s="128">
        <f t="shared" si="0"/>
        <v>3.4215367751059596E-3</v>
      </c>
    </row>
    <row r="16" spans="1:21" ht="23.1" customHeight="1" x14ac:dyDescent="0.4">
      <c r="A16" s="119" t="s">
        <v>72</v>
      </c>
      <c r="B16" s="133" t="s">
        <v>53</v>
      </c>
      <c r="C16" s="133" t="s">
        <v>53</v>
      </c>
      <c r="D16" s="134" t="s">
        <v>73</v>
      </c>
      <c r="E16" s="134" t="s">
        <v>74</v>
      </c>
      <c r="F16" s="124">
        <v>1000000</v>
      </c>
      <c r="G16" s="120">
        <v>0.23</v>
      </c>
      <c r="H16" s="124">
        <v>160000</v>
      </c>
      <c r="I16" s="124">
        <v>160014000000</v>
      </c>
      <c r="J16" s="124">
        <v>172774944000</v>
      </c>
      <c r="K16" s="124">
        <v>0</v>
      </c>
      <c r="L16" s="124">
        <v>0</v>
      </c>
      <c r="M16" s="124">
        <v>0</v>
      </c>
      <c r="N16" s="124">
        <v>0</v>
      </c>
      <c r="O16" s="124">
        <v>160000</v>
      </c>
      <c r="P16" s="124">
        <v>1080000</v>
      </c>
      <c r="Q16" s="124">
        <v>160014000000</v>
      </c>
      <c r="R16" s="124">
        <v>172774944000</v>
      </c>
      <c r="S16" s="128">
        <f t="shared" si="0"/>
        <v>5.5256220069000925E-3</v>
      </c>
    </row>
    <row r="17" spans="1:19" ht="23.1" customHeight="1" x14ac:dyDescent="0.4">
      <c r="A17" s="119" t="s">
        <v>75</v>
      </c>
      <c r="B17" s="133" t="s">
        <v>53</v>
      </c>
      <c r="C17" s="133" t="s">
        <v>53</v>
      </c>
      <c r="D17" s="134" t="s">
        <v>76</v>
      </c>
      <c r="E17" s="134" t="s">
        <v>77</v>
      </c>
      <c r="F17" s="124">
        <v>1000000</v>
      </c>
      <c r="G17" s="120">
        <v>0.23</v>
      </c>
      <c r="H17" s="124">
        <v>50000</v>
      </c>
      <c r="I17" s="124">
        <v>50007250000</v>
      </c>
      <c r="J17" s="124">
        <v>50000000000</v>
      </c>
      <c r="K17" s="124">
        <v>0</v>
      </c>
      <c r="L17" s="124">
        <v>0</v>
      </c>
      <c r="M17" s="124">
        <v>0</v>
      </c>
      <c r="N17" s="124">
        <v>0</v>
      </c>
      <c r="O17" s="124">
        <v>50000</v>
      </c>
      <c r="P17" s="124">
        <v>1000145</v>
      </c>
      <c r="Q17" s="124">
        <v>50007250000</v>
      </c>
      <c r="R17" s="124">
        <v>50000000000</v>
      </c>
      <c r="S17" s="128">
        <f t="shared" si="0"/>
        <v>1.59908082704981E-3</v>
      </c>
    </row>
    <row r="18" spans="1:19" ht="23.1" customHeight="1" x14ac:dyDescent="0.4">
      <c r="A18" s="119" t="s">
        <v>78</v>
      </c>
      <c r="B18" s="133" t="s">
        <v>53</v>
      </c>
      <c r="C18" s="133" t="s">
        <v>53</v>
      </c>
      <c r="D18" s="134" t="s">
        <v>79</v>
      </c>
      <c r="E18" s="134" t="s">
        <v>80</v>
      </c>
      <c r="F18" s="124">
        <v>1000000</v>
      </c>
      <c r="G18" s="120">
        <v>0.23</v>
      </c>
      <c r="H18" s="124">
        <v>40000</v>
      </c>
      <c r="I18" s="124">
        <v>40005800000</v>
      </c>
      <c r="J18" s="124">
        <v>39994200000</v>
      </c>
      <c r="K18" s="124">
        <v>0</v>
      </c>
      <c r="L18" s="124">
        <v>0</v>
      </c>
      <c r="M18" s="124">
        <v>0</v>
      </c>
      <c r="N18" s="124">
        <v>0</v>
      </c>
      <c r="O18" s="124">
        <v>40000</v>
      </c>
      <c r="P18" s="124">
        <v>1000000</v>
      </c>
      <c r="Q18" s="124">
        <v>40005800000</v>
      </c>
      <c r="R18" s="124">
        <v>39994200000</v>
      </c>
      <c r="S18" s="128">
        <f t="shared" si="0"/>
        <v>1.2790791682639102E-3</v>
      </c>
    </row>
    <row r="19" spans="1:19" ht="23.1" customHeight="1" x14ac:dyDescent="0.4">
      <c r="A19" s="119" t="s">
        <v>81</v>
      </c>
      <c r="B19" s="133" t="s">
        <v>53</v>
      </c>
      <c r="C19" s="133" t="s">
        <v>53</v>
      </c>
      <c r="D19" s="134" t="s">
        <v>82</v>
      </c>
      <c r="E19" s="134" t="s">
        <v>83</v>
      </c>
      <c r="F19" s="124">
        <v>1000000</v>
      </c>
      <c r="G19" s="120">
        <v>0.23</v>
      </c>
      <c r="H19" s="124">
        <v>30000</v>
      </c>
      <c r="I19" s="124">
        <v>30004350000</v>
      </c>
      <c r="J19" s="124">
        <v>29995650000</v>
      </c>
      <c r="K19" s="124">
        <v>0</v>
      </c>
      <c r="L19" s="124">
        <v>0</v>
      </c>
      <c r="M19" s="124">
        <v>0</v>
      </c>
      <c r="N19" s="124">
        <v>0</v>
      </c>
      <c r="O19" s="124">
        <v>30000</v>
      </c>
      <c r="P19" s="124">
        <v>1000000</v>
      </c>
      <c r="Q19" s="124">
        <v>30004350000</v>
      </c>
      <c r="R19" s="124">
        <v>29995650000</v>
      </c>
      <c r="S19" s="128">
        <f t="shared" si="0"/>
        <v>9.5930937619793271E-4</v>
      </c>
    </row>
    <row r="20" spans="1:19" ht="23.1" customHeight="1" x14ac:dyDescent="0.4">
      <c r="A20" s="119" t="s">
        <v>84</v>
      </c>
      <c r="B20" s="133" t="s">
        <v>53</v>
      </c>
      <c r="C20" s="133" t="s">
        <v>53</v>
      </c>
      <c r="D20" s="134" t="s">
        <v>85</v>
      </c>
      <c r="E20" s="134" t="s">
        <v>86</v>
      </c>
      <c r="F20" s="124">
        <v>1000000</v>
      </c>
      <c r="G20" s="120">
        <v>0.23</v>
      </c>
      <c r="H20" s="124">
        <v>280000</v>
      </c>
      <c r="I20" s="124">
        <v>280015400000</v>
      </c>
      <c r="J20" s="124">
        <v>279959400000</v>
      </c>
      <c r="K20" s="124">
        <v>0</v>
      </c>
      <c r="L20" s="124">
        <v>0</v>
      </c>
      <c r="M20" s="124">
        <v>0</v>
      </c>
      <c r="N20" s="124">
        <v>0</v>
      </c>
      <c r="O20" s="124">
        <v>280000</v>
      </c>
      <c r="P20" s="124">
        <v>1000000</v>
      </c>
      <c r="Q20" s="124">
        <v>280015400000</v>
      </c>
      <c r="R20" s="124">
        <v>279959400000</v>
      </c>
      <c r="S20" s="128">
        <f t="shared" si="0"/>
        <v>8.9535541778473712E-3</v>
      </c>
    </row>
    <row r="21" spans="1:19" ht="23.1" customHeight="1" x14ac:dyDescent="0.4">
      <c r="A21" s="119" t="s">
        <v>87</v>
      </c>
      <c r="B21" s="133" t="s">
        <v>53</v>
      </c>
      <c r="C21" s="133" t="s">
        <v>53</v>
      </c>
      <c r="D21" s="134" t="s">
        <v>88</v>
      </c>
      <c r="E21" s="134" t="s">
        <v>89</v>
      </c>
      <c r="F21" s="124">
        <v>1000000</v>
      </c>
      <c r="G21" s="120">
        <v>0.23</v>
      </c>
      <c r="H21" s="124">
        <v>196000</v>
      </c>
      <c r="I21" s="124">
        <v>196024900000</v>
      </c>
      <c r="J21" s="124">
        <v>195971580000</v>
      </c>
      <c r="K21" s="124">
        <v>0</v>
      </c>
      <c r="L21" s="124">
        <v>0</v>
      </c>
      <c r="M21" s="124">
        <v>0</v>
      </c>
      <c r="N21" s="124">
        <v>0</v>
      </c>
      <c r="O21" s="124">
        <v>196000</v>
      </c>
      <c r="P21" s="124">
        <v>1000000</v>
      </c>
      <c r="Q21" s="124">
        <v>196024900000</v>
      </c>
      <c r="R21" s="124">
        <v>195971580000</v>
      </c>
      <c r="S21" s="128">
        <f t="shared" si="0"/>
        <v>6.2674879244931604E-3</v>
      </c>
    </row>
    <row r="22" spans="1:19" ht="23.1" customHeight="1" x14ac:dyDescent="0.4">
      <c r="A22" s="119" t="s">
        <v>90</v>
      </c>
      <c r="B22" s="133" t="s">
        <v>53</v>
      </c>
      <c r="C22" s="133" t="s">
        <v>53</v>
      </c>
      <c r="D22" s="134" t="s">
        <v>91</v>
      </c>
      <c r="E22" s="134" t="s">
        <v>92</v>
      </c>
      <c r="F22" s="124">
        <v>1000000</v>
      </c>
      <c r="G22" s="120">
        <v>0.26</v>
      </c>
      <c r="H22" s="124">
        <v>300000</v>
      </c>
      <c r="I22" s="124">
        <v>300037499994</v>
      </c>
      <c r="J22" s="124">
        <v>299956500000</v>
      </c>
      <c r="K22" s="124">
        <v>0</v>
      </c>
      <c r="L22" s="124">
        <v>0</v>
      </c>
      <c r="M22" s="124">
        <v>0</v>
      </c>
      <c r="N22" s="124">
        <v>0</v>
      </c>
      <c r="O22" s="124">
        <v>300000</v>
      </c>
      <c r="P22" s="124">
        <v>1000000</v>
      </c>
      <c r="Q22" s="124">
        <v>300037499994</v>
      </c>
      <c r="R22" s="124">
        <v>299956500000</v>
      </c>
      <c r="S22" s="128">
        <f t="shared" si="0"/>
        <v>9.5930937619793273E-3</v>
      </c>
    </row>
    <row r="23" spans="1:19" ht="23.1" customHeight="1" x14ac:dyDescent="0.4">
      <c r="A23" s="121" t="s">
        <v>33</v>
      </c>
      <c r="B23" s="121"/>
      <c r="C23" s="121"/>
      <c r="D23" s="135"/>
      <c r="E23" s="135"/>
      <c r="F23" s="125"/>
      <c r="G23" s="122"/>
      <c r="H23" s="125"/>
      <c r="I23" s="125">
        <f>SUM(I9:I22)</f>
        <v>1880777513531</v>
      </c>
      <c r="J23" s="125">
        <v>1952278669094</v>
      </c>
      <c r="K23" s="125"/>
      <c r="L23" s="125">
        <v>0</v>
      </c>
      <c r="M23" s="125"/>
      <c r="N23" s="125">
        <v>0</v>
      </c>
      <c r="O23" s="125"/>
      <c r="P23" s="125">
        <v>0</v>
      </c>
      <c r="Q23" s="125">
        <f>SUM(Q9:Q22)</f>
        <v>1880777513531</v>
      </c>
      <c r="R23" s="125">
        <f>SUM(R9:R22)</f>
        <v>1952278669094</v>
      </c>
      <c r="S23" s="137">
        <f>R23/U5</f>
        <v>6.2437027776130714E-2</v>
      </c>
    </row>
    <row r="24" spans="1:19" ht="23.1" customHeight="1" x14ac:dyDescent="0.4">
      <c r="A24" s="34" t="s">
        <v>34</v>
      </c>
      <c r="B24" s="34"/>
      <c r="C24" s="34"/>
      <c r="D24" s="60"/>
      <c r="E24" s="60"/>
      <c r="F24" s="35"/>
      <c r="G24" s="35"/>
      <c r="H24" s="49"/>
      <c r="I24" s="35"/>
      <c r="J24" s="35"/>
      <c r="K24" s="49"/>
      <c r="L24" s="35"/>
      <c r="M24" s="49"/>
      <c r="N24" s="35"/>
      <c r="O24" s="49"/>
      <c r="P24" s="35"/>
      <c r="Q24" s="35"/>
      <c r="R24" s="35"/>
      <c r="S24" s="35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dimension ref="A1:P25"/>
  <sheetViews>
    <sheetView rightToLeft="1" topLeftCell="A4" zoomScaleNormal="100" zoomScaleSheetLayoutView="106" workbookViewId="0">
      <selection activeCell="N14" sqref="N14"/>
    </sheetView>
  </sheetViews>
  <sheetFormatPr defaultColWidth="9" defaultRowHeight="15.75" x14ac:dyDescent="0.4"/>
  <cols>
    <col min="1" max="1" width="31.28515625" style="15" customWidth="1"/>
    <col min="2" max="2" width="13" style="15" customWidth="1"/>
    <col min="3" max="4" width="17.28515625" style="15" customWidth="1"/>
    <col min="5" max="5" width="14.28515625" style="15" customWidth="1"/>
    <col min="6" max="6" width="19.28515625" style="15" customWidth="1"/>
    <col min="7" max="7" width="14.28515625" style="15" customWidth="1"/>
    <col min="8" max="8" width="19.28515625" style="15" customWidth="1"/>
    <col min="9" max="10" width="13" style="15" customWidth="1"/>
    <col min="11" max="11" width="17.28515625" style="15" customWidth="1"/>
    <col min="12" max="12" width="18.28515625" style="15" customWidth="1"/>
    <col min="13" max="13" width="13" style="15" customWidth="1"/>
    <col min="14" max="14" width="9" style="2" customWidth="1"/>
    <col min="15" max="15" width="9" style="2"/>
    <col min="16" max="16" width="14.85546875" style="2" bestFit="1" customWidth="1"/>
    <col min="17" max="16384" width="9" style="2"/>
  </cols>
  <sheetData>
    <row r="1" spans="1:16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x14ac:dyDescent="0.4">
      <c r="A5" s="3" t="s">
        <v>93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x14ac:dyDescent="0.4">
      <c r="P6" s="126">
        <f>اوراق!U5</f>
        <v>31267962916075</v>
      </c>
    </row>
    <row r="7" spans="1:16" ht="18.75" customHeight="1" x14ac:dyDescent="0.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6" ht="17.25" customHeight="1" x14ac:dyDescent="0.4">
      <c r="A8" s="7" t="s">
        <v>13</v>
      </c>
      <c r="B8" s="7" t="s">
        <v>94</v>
      </c>
      <c r="C8" s="7" t="s">
        <v>15</v>
      </c>
      <c r="D8" s="8" t="s">
        <v>16</v>
      </c>
      <c r="E8" s="9" t="s">
        <v>95</v>
      </c>
      <c r="F8" s="9"/>
      <c r="G8" s="10" t="s">
        <v>96</v>
      </c>
      <c r="H8" s="10"/>
      <c r="I8" s="8" t="s">
        <v>14</v>
      </c>
      <c r="J8" s="8" t="s">
        <v>97</v>
      </c>
      <c r="K8" s="8" t="s">
        <v>15</v>
      </c>
      <c r="L8" s="8" t="s">
        <v>16</v>
      </c>
      <c r="M8" s="8" t="s">
        <v>20</v>
      </c>
    </row>
    <row r="9" spans="1:16" ht="20.25" customHeight="1" x14ac:dyDescent="0.4">
      <c r="A9" s="5"/>
      <c r="B9" s="5"/>
      <c r="C9" s="5"/>
      <c r="D9" s="5"/>
      <c r="E9" s="11" t="s">
        <v>14</v>
      </c>
      <c r="F9" s="11" t="s">
        <v>15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16" ht="23.1" customHeight="1" x14ac:dyDescent="0.4">
      <c r="A10" s="117" t="s">
        <v>98</v>
      </c>
      <c r="B10" s="123">
        <v>80535045</v>
      </c>
      <c r="C10" s="123">
        <v>1705408484006</v>
      </c>
      <c r="D10" s="123">
        <v>1711704702880</v>
      </c>
      <c r="E10" s="123">
        <v>47162405</v>
      </c>
      <c r="F10" s="123">
        <v>1023480416786</v>
      </c>
      <c r="G10" s="123">
        <v>54119233</v>
      </c>
      <c r="H10" s="123">
        <v>1174289695524</v>
      </c>
      <c r="I10" s="123">
        <v>73578217</v>
      </c>
      <c r="J10" s="123">
        <v>21806</v>
      </c>
      <c r="K10" s="123">
        <v>1577999545700</v>
      </c>
      <c r="L10" s="123">
        <v>1603854960265</v>
      </c>
      <c r="M10" s="127">
        <f>L10/$P$6</f>
        <v>5.1293874326569927E-2</v>
      </c>
    </row>
    <row r="11" spans="1:16" ht="23.1" customHeight="1" x14ac:dyDescent="0.4">
      <c r="A11" s="119" t="s">
        <v>99</v>
      </c>
      <c r="B11" s="124">
        <v>36910908</v>
      </c>
      <c r="C11" s="124">
        <v>3311668518188</v>
      </c>
      <c r="D11" s="124">
        <v>3312214411909</v>
      </c>
      <c r="E11" s="124">
        <v>1486924137</v>
      </c>
      <c r="F11" s="124">
        <v>135198846940742.98</v>
      </c>
      <c r="G11" s="124">
        <v>1484942222</v>
      </c>
      <c r="H11" s="124">
        <v>135014275050437.98</v>
      </c>
      <c r="I11" s="124">
        <v>38892823</v>
      </c>
      <c r="J11" s="124">
        <v>92074</v>
      </c>
      <c r="K11" s="124">
        <v>3579199847031</v>
      </c>
      <c r="L11" s="124">
        <v>3580753684843</v>
      </c>
      <c r="M11" s="127">
        <f t="shared" ref="M11:M23" si="0">L11/$P$6</f>
        <v>0.11451829127640799</v>
      </c>
    </row>
    <row r="12" spans="1:16" ht="23.1" customHeight="1" x14ac:dyDescent="0.4">
      <c r="A12" s="119" t="s">
        <v>100</v>
      </c>
      <c r="B12" s="124">
        <v>1665550</v>
      </c>
      <c r="C12" s="124">
        <v>1220638834436</v>
      </c>
      <c r="D12" s="124">
        <v>1211489939541</v>
      </c>
      <c r="E12" s="124">
        <v>12500949</v>
      </c>
      <c r="F12" s="124">
        <v>10843921765966</v>
      </c>
      <c r="G12" s="124">
        <v>12446876</v>
      </c>
      <c r="H12" s="124">
        <v>10845331923189</v>
      </c>
      <c r="I12" s="124">
        <v>1719623</v>
      </c>
      <c r="J12" s="124">
        <v>907460</v>
      </c>
      <c r="K12" s="124">
        <v>1557327966645</v>
      </c>
      <c r="L12" s="124">
        <v>1559552794131</v>
      </c>
      <c r="M12" s="127">
        <f t="shared" si="0"/>
        <v>4.9877019437336828E-2</v>
      </c>
    </row>
    <row r="13" spans="1:16" ht="23.1" customHeight="1" x14ac:dyDescent="0.4">
      <c r="A13" s="119" t="s">
        <v>101</v>
      </c>
      <c r="B13" s="124">
        <v>5122025</v>
      </c>
      <c r="C13" s="124">
        <v>372899007436</v>
      </c>
      <c r="D13" s="124">
        <v>375551753911</v>
      </c>
      <c r="E13" s="124">
        <v>2139910</v>
      </c>
      <c r="F13" s="124">
        <v>158431016511</v>
      </c>
      <c r="G13" s="124">
        <v>3044410</v>
      </c>
      <c r="H13" s="124">
        <v>225746878305</v>
      </c>
      <c r="I13" s="124">
        <v>4217525</v>
      </c>
      <c r="J13" s="124">
        <v>75225</v>
      </c>
      <c r="K13" s="124">
        <v>309507894781</v>
      </c>
      <c r="L13" s="124">
        <v>317146327284</v>
      </c>
      <c r="M13" s="127">
        <f t="shared" si="0"/>
        <v>1.0142852226582169E-2</v>
      </c>
    </row>
    <row r="14" spans="1:16" ht="23.1" customHeight="1" x14ac:dyDescent="0.4">
      <c r="A14" s="119" t="s">
        <v>102</v>
      </c>
      <c r="B14" s="124">
        <v>2816387</v>
      </c>
      <c r="C14" s="124">
        <v>301205296125</v>
      </c>
      <c r="D14" s="124">
        <v>305690781861</v>
      </c>
      <c r="E14" s="124">
        <v>5159482</v>
      </c>
      <c r="F14" s="124">
        <v>507316180577</v>
      </c>
      <c r="G14" s="124">
        <v>7022027</v>
      </c>
      <c r="H14" s="124">
        <v>691025672108</v>
      </c>
      <c r="I14" s="124">
        <v>953842</v>
      </c>
      <c r="J14" s="124">
        <v>92350</v>
      </c>
      <c r="K14" s="124">
        <v>93206036159</v>
      </c>
      <c r="L14" s="124">
        <v>88046788542</v>
      </c>
      <c r="M14" s="127">
        <f t="shared" si="0"/>
        <v>2.8158786288164221E-3</v>
      </c>
    </row>
    <row r="15" spans="1:16" ht="23.1" customHeight="1" x14ac:dyDescent="0.4">
      <c r="A15" s="119" t="s">
        <v>103</v>
      </c>
      <c r="B15" s="124">
        <v>17526495</v>
      </c>
      <c r="C15" s="124">
        <v>436277768135</v>
      </c>
      <c r="D15" s="124">
        <v>440027995382</v>
      </c>
      <c r="E15" s="124">
        <v>210004716</v>
      </c>
      <c r="F15" s="124">
        <v>4929209345715</v>
      </c>
      <c r="G15" s="124">
        <v>212564953</v>
      </c>
      <c r="H15" s="124">
        <v>5031521486337</v>
      </c>
      <c r="I15" s="124">
        <v>14966258</v>
      </c>
      <c r="J15" s="124">
        <v>21738</v>
      </c>
      <c r="K15" s="124">
        <v>328312133532</v>
      </c>
      <c r="L15" s="124">
        <v>325186861610</v>
      </c>
      <c r="M15" s="127">
        <f t="shared" si="0"/>
        <v>1.0400001512181019E-2</v>
      </c>
    </row>
    <row r="16" spans="1:16" ht="23.1" customHeight="1" x14ac:dyDescent="0.4">
      <c r="A16" s="119" t="s">
        <v>104</v>
      </c>
      <c r="B16" s="124">
        <v>0</v>
      </c>
      <c r="C16" s="124">
        <v>0</v>
      </c>
      <c r="D16" s="124">
        <v>0</v>
      </c>
      <c r="E16" s="124">
        <v>27000000</v>
      </c>
      <c r="F16" s="124">
        <v>627456289029</v>
      </c>
      <c r="G16" s="124">
        <v>27000000</v>
      </c>
      <c r="H16" s="124">
        <v>630783312895</v>
      </c>
      <c r="I16" s="124">
        <v>0</v>
      </c>
      <c r="J16" s="124">
        <v>0</v>
      </c>
      <c r="K16" s="124">
        <v>0</v>
      </c>
      <c r="L16" s="124">
        <v>0</v>
      </c>
      <c r="M16" s="127">
        <f t="shared" si="0"/>
        <v>0</v>
      </c>
    </row>
    <row r="17" spans="1:13" ht="23.1" customHeight="1" x14ac:dyDescent="0.4">
      <c r="A17" s="119" t="s">
        <v>105</v>
      </c>
      <c r="B17" s="124">
        <v>10049000</v>
      </c>
      <c r="C17" s="124">
        <v>242466472789</v>
      </c>
      <c r="D17" s="124">
        <v>249183573665</v>
      </c>
      <c r="E17" s="124">
        <v>11601000</v>
      </c>
      <c r="F17" s="124">
        <v>291914682751</v>
      </c>
      <c r="G17" s="124">
        <v>17213500</v>
      </c>
      <c r="H17" s="124">
        <v>433207161623</v>
      </c>
      <c r="I17" s="124">
        <v>4436500</v>
      </c>
      <c r="J17" s="124">
        <v>25446</v>
      </c>
      <c r="K17" s="124">
        <v>107910538708</v>
      </c>
      <c r="L17" s="124">
        <v>112849550384</v>
      </c>
      <c r="M17" s="127">
        <f t="shared" si="0"/>
        <v>3.6091110472049183E-3</v>
      </c>
    </row>
    <row r="18" spans="1:13" ht="23.1" customHeight="1" x14ac:dyDescent="0.4">
      <c r="A18" s="119" t="s">
        <v>106</v>
      </c>
      <c r="B18" s="124">
        <v>40273889</v>
      </c>
      <c r="C18" s="124">
        <v>692135676494</v>
      </c>
      <c r="D18" s="124">
        <v>700346225112</v>
      </c>
      <c r="E18" s="124">
        <v>85219000</v>
      </c>
      <c r="F18" s="124">
        <v>1498917202979</v>
      </c>
      <c r="G18" s="124">
        <v>65350702</v>
      </c>
      <c r="H18" s="124">
        <v>1152203114492</v>
      </c>
      <c r="I18" s="124">
        <v>60142187</v>
      </c>
      <c r="J18" s="124">
        <v>17864</v>
      </c>
      <c r="K18" s="124">
        <v>1055073994373</v>
      </c>
      <c r="L18" s="124">
        <v>1073983850934</v>
      </c>
      <c r="M18" s="127">
        <f t="shared" si="0"/>
        <v>3.4347739691793611E-2</v>
      </c>
    </row>
    <row r="19" spans="1:13" ht="23.1" customHeight="1" x14ac:dyDescent="0.4">
      <c r="A19" s="119" t="s">
        <v>107</v>
      </c>
      <c r="B19" s="124">
        <v>24912369</v>
      </c>
      <c r="C19" s="124">
        <v>387957405145</v>
      </c>
      <c r="D19" s="124">
        <v>394256097111</v>
      </c>
      <c r="E19" s="124">
        <v>115701543</v>
      </c>
      <c r="F19" s="124">
        <v>1638476719281</v>
      </c>
      <c r="G19" s="124">
        <v>122476187</v>
      </c>
      <c r="H19" s="124">
        <v>1734994627606</v>
      </c>
      <c r="I19" s="124">
        <v>18137725</v>
      </c>
      <c r="J19" s="124">
        <v>12689</v>
      </c>
      <c r="K19" s="124">
        <v>232669844785</v>
      </c>
      <c r="L19" s="124">
        <v>230043723717</v>
      </c>
      <c r="M19" s="127">
        <f t="shared" si="0"/>
        <v>7.357170159579967E-3</v>
      </c>
    </row>
    <row r="20" spans="1:13" ht="23.1" customHeight="1" x14ac:dyDescent="0.4">
      <c r="A20" s="119" t="s">
        <v>108</v>
      </c>
      <c r="B20" s="124">
        <v>2715425</v>
      </c>
      <c r="C20" s="124">
        <v>41730924767</v>
      </c>
      <c r="D20" s="124">
        <v>53743397089</v>
      </c>
      <c r="E20" s="124">
        <v>1914011</v>
      </c>
      <c r="F20" s="124">
        <v>35565148022</v>
      </c>
      <c r="G20" s="124">
        <v>1937814</v>
      </c>
      <c r="H20" s="124">
        <v>36236321112</v>
      </c>
      <c r="I20" s="124">
        <v>2691622</v>
      </c>
      <c r="J20" s="124">
        <v>17562</v>
      </c>
      <c r="K20" s="124">
        <v>45509651052</v>
      </c>
      <c r="L20" s="124">
        <v>47248521247</v>
      </c>
      <c r="M20" s="127">
        <f t="shared" si="0"/>
        <v>1.5110840886506656E-3</v>
      </c>
    </row>
    <row r="21" spans="1:13" ht="23.1" customHeight="1" x14ac:dyDescent="0.4">
      <c r="A21" s="119" t="s">
        <v>109</v>
      </c>
      <c r="B21" s="124">
        <v>36842399</v>
      </c>
      <c r="C21" s="124">
        <v>533674657500</v>
      </c>
      <c r="D21" s="124">
        <v>533244388726</v>
      </c>
      <c r="E21" s="124">
        <v>28791752</v>
      </c>
      <c r="F21" s="124">
        <v>422791060018</v>
      </c>
      <c r="G21" s="124">
        <v>2294189</v>
      </c>
      <c r="H21" s="124">
        <v>33950218392</v>
      </c>
      <c r="I21" s="124">
        <v>63339962</v>
      </c>
      <c r="J21" s="124">
        <v>14849</v>
      </c>
      <c r="K21" s="124">
        <v>922785781902</v>
      </c>
      <c r="L21" s="124">
        <v>940188273436</v>
      </c>
      <c r="M21" s="127">
        <f t="shared" si="0"/>
        <v>3.0068740837371436E-2</v>
      </c>
    </row>
    <row r="22" spans="1:13" ht="23.1" customHeight="1" x14ac:dyDescent="0.4">
      <c r="A22" s="119" t="s">
        <v>110</v>
      </c>
      <c r="B22" s="124">
        <v>9996313</v>
      </c>
      <c r="C22" s="124">
        <v>99999991356</v>
      </c>
      <c r="D22" s="124">
        <v>99926268599</v>
      </c>
      <c r="E22" s="124">
        <v>0</v>
      </c>
      <c r="F22" s="124">
        <v>0</v>
      </c>
      <c r="G22" s="124">
        <v>0</v>
      </c>
      <c r="H22" s="124">
        <v>0</v>
      </c>
      <c r="I22" s="124">
        <v>9996313</v>
      </c>
      <c r="J22" s="124">
        <v>10479</v>
      </c>
      <c r="K22" s="124">
        <v>99999991356</v>
      </c>
      <c r="L22" s="124">
        <v>104712736863</v>
      </c>
      <c r="M22" s="127">
        <f t="shared" si="0"/>
        <v>3.3488825973107031E-3</v>
      </c>
    </row>
    <row r="23" spans="1:13" ht="23.1" customHeight="1" x14ac:dyDescent="0.4">
      <c r="A23" s="119" t="s">
        <v>111</v>
      </c>
      <c r="B23" s="124">
        <v>0</v>
      </c>
      <c r="C23" s="124">
        <v>0</v>
      </c>
      <c r="D23" s="124">
        <v>0</v>
      </c>
      <c r="E23" s="124">
        <v>137414214</v>
      </c>
      <c r="F23" s="124">
        <v>1272179180846</v>
      </c>
      <c r="G23" s="124">
        <v>134397436</v>
      </c>
      <c r="H23" s="124">
        <v>1260020896247</v>
      </c>
      <c r="I23" s="124">
        <v>3016778</v>
      </c>
      <c r="J23" s="124">
        <v>8488</v>
      </c>
      <c r="K23" s="124">
        <v>25658896937</v>
      </c>
      <c r="L23" s="124">
        <v>25594632716</v>
      </c>
      <c r="M23" s="127">
        <f t="shared" si="0"/>
        <v>8.1855772903074813E-4</v>
      </c>
    </row>
    <row r="24" spans="1:13" ht="23.1" customHeight="1" x14ac:dyDescent="0.4">
      <c r="A24" s="138" t="s">
        <v>33</v>
      </c>
      <c r="B24" s="140"/>
      <c r="C24" s="140">
        <f>SUM(C10:C23)</f>
        <v>9346063036377</v>
      </c>
      <c r="D24" s="140">
        <f>SUM(D10:D23)</f>
        <v>9387379535786</v>
      </c>
      <c r="E24" s="140"/>
      <c r="F24" s="140">
        <f>SUM(F10:F23)</f>
        <v>158448505949224</v>
      </c>
      <c r="G24" s="140"/>
      <c r="H24" s="140">
        <f>SUM(H10:H23)</f>
        <v>158263586358268</v>
      </c>
      <c r="I24" s="140"/>
      <c r="J24" s="140">
        <v>0</v>
      </c>
      <c r="K24" s="140">
        <f>SUM(K10:K23)</f>
        <v>9935162122961</v>
      </c>
      <c r="L24" s="140">
        <f>SUM(L10:L23)</f>
        <v>10009162705972</v>
      </c>
      <c r="M24" s="136">
        <f>L24/P6</f>
        <v>0.32010920355883637</v>
      </c>
    </row>
    <row r="25" spans="1:13" ht="23.1" customHeight="1" x14ac:dyDescent="0.4">
      <c r="A25" s="12" t="s">
        <v>34</v>
      </c>
      <c r="B25" s="13"/>
      <c r="C25" s="14"/>
      <c r="D25" s="14"/>
      <c r="E25" s="14"/>
      <c r="F25" s="14"/>
      <c r="G25" s="14"/>
      <c r="H25" s="14"/>
      <c r="I25" s="13"/>
      <c r="J25" s="14"/>
      <c r="K25" s="14"/>
      <c r="L25" s="14"/>
      <c r="M25" s="14"/>
    </row>
  </sheetData>
  <mergeCells count="19"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dimension ref="A1:J11"/>
  <sheetViews>
    <sheetView rightToLeft="1" workbookViewId="0">
      <selection activeCell="O16" sqref="O16"/>
    </sheetView>
  </sheetViews>
  <sheetFormatPr defaultRowHeight="18" x14ac:dyDescent="0.45"/>
  <cols>
    <col min="1" max="7" width="13" style="44" customWidth="1"/>
    <col min="8" max="10" width="13" style="90" customWidth="1"/>
    <col min="11" max="16384" width="9.140625" style="90"/>
  </cols>
  <sheetData>
    <row r="1" spans="1:10" ht="21" x14ac:dyDescent="0.55000000000000004">
      <c r="A1" s="41" t="s">
        <v>1</v>
      </c>
      <c r="B1" s="41"/>
      <c r="C1" s="41"/>
      <c r="D1" s="41"/>
      <c r="E1" s="41"/>
      <c r="F1" s="41"/>
      <c r="G1" s="41"/>
      <c r="H1" s="64"/>
      <c r="I1" s="64"/>
      <c r="J1" s="64"/>
    </row>
    <row r="2" spans="1:10" ht="21" x14ac:dyDescent="0.55000000000000004">
      <c r="A2" s="41" t="s">
        <v>6</v>
      </c>
      <c r="B2" s="41"/>
      <c r="C2" s="41"/>
      <c r="D2" s="41"/>
      <c r="E2" s="41"/>
      <c r="F2" s="41"/>
      <c r="G2" s="41"/>
      <c r="H2" s="64"/>
      <c r="I2" s="64"/>
      <c r="J2" s="64"/>
    </row>
    <row r="3" spans="1:10" ht="21" x14ac:dyDescent="0.55000000000000004">
      <c r="A3" s="41" t="s">
        <v>7</v>
      </c>
      <c r="B3" s="41"/>
      <c r="C3" s="41"/>
      <c r="D3" s="41"/>
      <c r="E3" s="41"/>
      <c r="F3" s="41"/>
      <c r="G3" s="41"/>
      <c r="H3" s="64"/>
      <c r="I3" s="64"/>
      <c r="J3" s="64"/>
    </row>
    <row r="4" spans="1:10" ht="20.25" x14ac:dyDescent="0.45">
      <c r="A4" s="91" t="s">
        <v>112</v>
      </c>
      <c r="B4" s="91"/>
      <c r="C4" s="91"/>
      <c r="D4" s="91"/>
      <c r="E4" s="91"/>
      <c r="F4" s="91"/>
      <c r="G4" s="91"/>
      <c r="H4" s="2"/>
      <c r="I4" s="2"/>
      <c r="J4" s="2"/>
    </row>
    <row r="5" spans="1:10" ht="20.25" x14ac:dyDescent="0.45">
      <c r="A5" s="91" t="s">
        <v>113</v>
      </c>
      <c r="B5" s="91"/>
      <c r="C5" s="91"/>
      <c r="D5" s="91"/>
      <c r="E5" s="91"/>
      <c r="F5" s="91"/>
      <c r="G5" s="91"/>
      <c r="H5" s="2"/>
      <c r="I5" s="2"/>
      <c r="J5" s="2"/>
    </row>
    <row r="6" spans="1:10" x14ac:dyDescent="0.45">
      <c r="A6" s="15"/>
      <c r="B6" s="92" t="s">
        <v>114</v>
      </c>
      <c r="C6" s="92"/>
      <c r="D6" s="92"/>
      <c r="E6" s="92"/>
      <c r="F6" s="92"/>
      <c r="G6" s="92"/>
      <c r="H6" s="92"/>
      <c r="I6" s="92"/>
      <c r="J6" s="92"/>
    </row>
    <row r="7" spans="1:10" ht="14.45" customHeight="1" x14ac:dyDescent="0.45">
      <c r="A7" s="7" t="s">
        <v>115</v>
      </c>
      <c r="B7" s="10" t="s">
        <v>14</v>
      </c>
      <c r="C7" s="77" t="s">
        <v>116</v>
      </c>
      <c r="D7" s="77" t="s">
        <v>117</v>
      </c>
      <c r="E7" s="77" t="s">
        <v>118</v>
      </c>
      <c r="F7" s="80" t="s">
        <v>119</v>
      </c>
      <c r="G7" s="77" t="s">
        <v>120</v>
      </c>
      <c r="H7" s="77"/>
      <c r="I7" s="77"/>
      <c r="J7" s="77"/>
    </row>
    <row r="8" spans="1:10" ht="27" customHeight="1" x14ac:dyDescent="0.45">
      <c r="A8" s="5"/>
      <c r="B8" s="6"/>
      <c r="C8" s="75"/>
      <c r="D8" s="75"/>
      <c r="E8" s="75"/>
      <c r="F8" s="75"/>
      <c r="G8" s="75"/>
      <c r="H8" s="75"/>
      <c r="I8" s="75"/>
      <c r="J8" s="75"/>
    </row>
    <row r="9" spans="1:10" ht="23.1" customHeight="1" x14ac:dyDescent="0.45">
      <c r="A9" s="93" t="s">
        <v>33</v>
      </c>
      <c r="B9" s="94">
        <v>0</v>
      </c>
      <c r="C9" s="95">
        <v>0</v>
      </c>
      <c r="D9" s="95"/>
      <c r="E9" s="95"/>
      <c r="F9" s="95">
        <v>0</v>
      </c>
      <c r="G9" s="93"/>
    </row>
    <row r="10" spans="1:10" ht="23.1" customHeight="1" x14ac:dyDescent="0.45">
      <c r="A10" s="34" t="s">
        <v>34</v>
      </c>
      <c r="B10" s="13"/>
      <c r="C10" s="96"/>
      <c r="D10" s="96"/>
      <c r="E10" s="97"/>
      <c r="F10" s="96"/>
      <c r="G10" s="98"/>
      <c r="H10" s="99"/>
      <c r="I10" s="99"/>
      <c r="J10" s="99"/>
    </row>
    <row r="11" spans="1:10" x14ac:dyDescent="0.45">
      <c r="A11" s="15"/>
      <c r="B11" s="15"/>
      <c r="C11" s="74"/>
      <c r="D11" s="15"/>
      <c r="E11" s="100"/>
      <c r="F11" s="101"/>
      <c r="G11" s="99"/>
      <c r="H11" s="99"/>
      <c r="I11" s="99"/>
      <c r="J11" s="99"/>
    </row>
  </sheetData>
  <mergeCells count="15">
    <mergeCell ref="A1:J1"/>
    <mergeCell ref="A2:J2"/>
    <mergeCell ref="A3:J3"/>
    <mergeCell ref="A4:G4"/>
    <mergeCell ref="A5:G5"/>
    <mergeCell ref="B6:J6"/>
    <mergeCell ref="A7:A8"/>
    <mergeCell ref="B7:B8"/>
    <mergeCell ref="C7:C8"/>
    <mergeCell ref="D7:D8"/>
    <mergeCell ref="G11:J11"/>
    <mergeCell ref="E7:E8"/>
    <mergeCell ref="F7:F8"/>
    <mergeCell ref="G7:J8"/>
    <mergeCell ref="G10:J10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98A4-33E7-448D-9574-D5631D6AED55}">
  <sheetPr>
    <pageSetUpPr fitToPage="1"/>
  </sheetPr>
  <dimension ref="A1:P17"/>
  <sheetViews>
    <sheetView rightToLeft="1" workbookViewId="0">
      <selection activeCell="O16" sqref="O16"/>
    </sheetView>
  </sheetViews>
  <sheetFormatPr defaultColWidth="9" defaultRowHeight="21" x14ac:dyDescent="0.45"/>
  <cols>
    <col min="1" max="7" width="13" style="72" customWidth="1"/>
    <col min="8" max="8" width="13" style="72" bestFit="1" customWidth="1"/>
    <col min="9" max="16" width="13" style="72" customWidth="1"/>
    <col min="17" max="17" width="9" style="72" customWidth="1"/>
    <col min="18" max="16384" width="9" style="72"/>
  </cols>
  <sheetData>
    <row r="1" spans="1:16" ht="18.600000000000001" customHeight="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6.899999999999999" customHeight="1" x14ac:dyDescent="0.45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6.899999999999999" customHeight="1" x14ac:dyDescent="0.45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6.899999999999999" customHeight="1" x14ac:dyDescent="0.45">
      <c r="A4" s="73" t="s">
        <v>121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21.6" customHeight="1" x14ac:dyDescent="0.45">
      <c r="A5" s="74"/>
      <c r="B5" s="75"/>
      <c r="C5" s="75"/>
      <c r="D5" s="76"/>
      <c r="E5" s="76"/>
      <c r="F5" s="75" t="s">
        <v>10</v>
      </c>
      <c r="G5" s="75"/>
      <c r="H5" s="75"/>
      <c r="I5" s="6" t="s">
        <v>11</v>
      </c>
      <c r="J5" s="6"/>
      <c r="K5" s="6"/>
      <c r="L5" s="6"/>
      <c r="M5" s="75" t="s">
        <v>12</v>
      </c>
      <c r="N5" s="75"/>
      <c r="O5" s="75"/>
      <c r="P5" s="75"/>
    </row>
    <row r="6" spans="1:16" ht="16.899999999999999" customHeight="1" x14ac:dyDescent="0.45">
      <c r="A6" s="77" t="s">
        <v>122</v>
      </c>
      <c r="B6" s="78" t="s">
        <v>47</v>
      </c>
      <c r="C6" s="79" t="s">
        <v>123</v>
      </c>
      <c r="D6" s="79" t="s">
        <v>124</v>
      </c>
      <c r="E6" s="79" t="s">
        <v>45</v>
      </c>
      <c r="F6" s="7" t="s">
        <v>14</v>
      </c>
      <c r="G6" s="77" t="s">
        <v>15</v>
      </c>
      <c r="H6" s="74" t="s">
        <v>125</v>
      </c>
      <c r="I6" s="10" t="s">
        <v>17</v>
      </c>
      <c r="J6" s="10"/>
      <c r="K6" s="10" t="s">
        <v>18</v>
      </c>
      <c r="L6" s="10"/>
      <c r="M6" s="8" t="s">
        <v>14</v>
      </c>
      <c r="N6" s="80" t="s">
        <v>15</v>
      </c>
      <c r="O6" s="74" t="s">
        <v>125</v>
      </c>
      <c r="P6" s="74" t="s">
        <v>126</v>
      </c>
    </row>
    <row r="7" spans="1:16" ht="16.899999999999999" customHeight="1" x14ac:dyDescent="0.45">
      <c r="A7" s="75"/>
      <c r="B7" s="81"/>
      <c r="C7" s="81"/>
      <c r="D7" s="81"/>
      <c r="E7" s="81"/>
      <c r="F7" s="5"/>
      <c r="G7" s="75"/>
      <c r="H7" s="76" t="s">
        <v>127</v>
      </c>
      <c r="I7" s="11" t="s">
        <v>14</v>
      </c>
      <c r="J7" s="11" t="s">
        <v>15</v>
      </c>
      <c r="K7" s="11" t="s">
        <v>14</v>
      </c>
      <c r="L7" s="11" t="s">
        <v>22</v>
      </c>
      <c r="M7" s="5"/>
      <c r="N7" s="75"/>
      <c r="O7" s="76" t="s">
        <v>127</v>
      </c>
      <c r="P7" s="76" t="s">
        <v>128</v>
      </c>
    </row>
    <row r="8" spans="1:16" ht="23.1" customHeight="1" x14ac:dyDescent="0.45">
      <c r="A8" s="82" t="s">
        <v>33</v>
      </c>
      <c r="B8" s="83"/>
      <c r="C8" s="84">
        <v>0</v>
      </c>
      <c r="D8" s="84">
        <v>0</v>
      </c>
      <c r="E8" s="82"/>
      <c r="F8" s="84">
        <v>0</v>
      </c>
      <c r="G8" s="85"/>
      <c r="H8" s="84">
        <v>0</v>
      </c>
      <c r="I8" s="85"/>
      <c r="J8" s="85">
        <v>0</v>
      </c>
      <c r="K8" s="85"/>
      <c r="L8" s="85">
        <v>0</v>
      </c>
      <c r="M8" s="85"/>
      <c r="N8" s="84">
        <v>0</v>
      </c>
      <c r="O8" s="84">
        <v>0</v>
      </c>
      <c r="P8" s="84">
        <v>0</v>
      </c>
    </row>
    <row r="9" spans="1:16" ht="23.1" customHeight="1" x14ac:dyDescent="0.45">
      <c r="A9" s="86" t="s">
        <v>34</v>
      </c>
      <c r="B9" s="60"/>
      <c r="C9" s="35"/>
      <c r="D9" s="35"/>
      <c r="E9" s="34"/>
      <c r="F9" s="35"/>
      <c r="G9" s="49"/>
      <c r="H9" s="87"/>
      <c r="I9" s="88"/>
      <c r="J9" s="88"/>
      <c r="K9" s="88"/>
      <c r="L9" s="88"/>
      <c r="M9" s="49"/>
      <c r="N9" s="35"/>
      <c r="O9" s="87"/>
      <c r="P9" s="87"/>
    </row>
    <row r="10" spans="1:16" ht="16.899999999999999" customHeight="1" x14ac:dyDescent="0.45">
      <c r="A10" s="89"/>
      <c r="B10" s="4"/>
      <c r="C10" s="4"/>
      <c r="D10" s="4"/>
      <c r="E10" s="4"/>
      <c r="F10" s="4"/>
      <c r="G10" s="4"/>
      <c r="H10" s="4"/>
      <c r="I10" s="57"/>
      <c r="J10" s="57"/>
      <c r="K10" s="57"/>
      <c r="L10" s="57"/>
      <c r="M10" s="4"/>
      <c r="N10" s="4"/>
      <c r="O10" s="4"/>
      <c r="P10" s="4"/>
    </row>
    <row r="11" spans="1:16" ht="16.899999999999999" customHeight="1" x14ac:dyDescent="0.45">
      <c r="A11" s="89"/>
      <c r="B11" s="89"/>
      <c r="C11" s="89"/>
      <c r="D11" s="89"/>
      <c r="E11" s="89"/>
      <c r="F11" s="4"/>
      <c r="G11" s="4"/>
      <c r="H11" s="74"/>
      <c r="I11" s="4"/>
      <c r="J11" s="4"/>
      <c r="K11" s="4"/>
      <c r="L11" s="4"/>
      <c r="M11" s="4"/>
      <c r="N11" s="4"/>
      <c r="O11" s="74"/>
      <c r="P11" s="74"/>
    </row>
    <row r="12" spans="1:16" ht="16.899999999999999" customHeight="1" x14ac:dyDescent="0.4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16.899999999999999" customHeight="1" x14ac:dyDescent="0.4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16.899999999999999" customHeight="1" x14ac:dyDescent="0.4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16.899999999999999" customHeight="1" x14ac:dyDescent="0.4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6.899999999999999" customHeight="1" x14ac:dyDescent="0.4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16.899999999999999" customHeight="1" x14ac:dyDescent="0.4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</sheetData>
  <mergeCells count="19"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  <mergeCell ref="F6:F7"/>
    <mergeCell ref="M6:M7"/>
    <mergeCell ref="G6:G7"/>
  </mergeCells>
  <pageMargins left="0.7" right="0.7" top="0.75" bottom="0.75" header="0.3" footer="0.3"/>
  <pageSetup paperSize="9" scale="69" fitToHeight="0" orientation="portrait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rightToLeft="1" zoomScaleNormal="100" zoomScaleSheetLayoutView="106" workbookViewId="0">
      <selection activeCell="J22" sqref="J22"/>
    </sheetView>
  </sheetViews>
  <sheetFormatPr defaultColWidth="9" defaultRowHeight="15.75" x14ac:dyDescent="0.4"/>
  <cols>
    <col min="1" max="1" width="14.140625" style="15" customWidth="1"/>
    <col min="2" max="2" width="17.28515625" style="15" customWidth="1"/>
    <col min="3" max="4" width="18.28515625" style="15" customWidth="1"/>
    <col min="5" max="5" width="17.28515625" style="15" customWidth="1"/>
    <col min="6" max="6" width="13" style="15" customWidth="1"/>
    <col min="7" max="7" width="13" style="2" customWidth="1"/>
    <col min="8" max="8" width="11.42578125" style="2" customWidth="1"/>
    <col min="9" max="9" width="9" style="2" customWidth="1"/>
    <col min="10" max="16384" width="9" style="2"/>
  </cols>
  <sheetData>
    <row r="1" spans="1:8" ht="21" x14ac:dyDescent="0.55000000000000004">
      <c r="A1" s="41" t="s">
        <v>1</v>
      </c>
      <c r="B1" s="41"/>
      <c r="C1" s="41"/>
      <c r="D1" s="41"/>
      <c r="E1" s="41"/>
      <c r="F1" s="41"/>
      <c r="G1" s="64"/>
    </row>
    <row r="2" spans="1:8" ht="21" x14ac:dyDescent="0.55000000000000004">
      <c r="A2" s="41" t="s">
        <v>6</v>
      </c>
      <c r="B2" s="41"/>
      <c r="C2" s="41"/>
      <c r="D2" s="41"/>
      <c r="E2" s="41"/>
      <c r="F2" s="41"/>
      <c r="G2" s="64"/>
    </row>
    <row r="3" spans="1:8" ht="21" x14ac:dyDescent="0.55000000000000004">
      <c r="A3" s="41" t="s">
        <v>7</v>
      </c>
      <c r="B3" s="41"/>
      <c r="C3" s="41"/>
      <c r="D3" s="41"/>
      <c r="E3" s="41"/>
      <c r="F3" s="41"/>
      <c r="G3" s="64"/>
      <c r="H3" s="126">
        <f>'واحدهای صندوق'!P6</f>
        <v>31267962916075</v>
      </c>
    </row>
    <row r="4" spans="1:8" ht="18.75" x14ac:dyDescent="0.4">
      <c r="A4" s="43" t="s">
        <v>129</v>
      </c>
      <c r="B4" s="43"/>
      <c r="C4" s="43"/>
      <c r="D4" s="43"/>
      <c r="E4" s="43"/>
      <c r="F4" s="43"/>
      <c r="G4" s="43"/>
    </row>
    <row r="5" spans="1:8" ht="18" x14ac:dyDescent="0.4">
      <c r="A5" s="44"/>
      <c r="B5" s="65"/>
      <c r="C5" s="65"/>
      <c r="D5" s="65"/>
      <c r="E5" s="65"/>
      <c r="F5" s="65"/>
    </row>
    <row r="6" spans="1:8" ht="18.75" customHeight="1" x14ac:dyDescent="0.4">
      <c r="A6" s="4"/>
      <c r="B6" s="66" t="s">
        <v>10</v>
      </c>
      <c r="C6" s="6" t="s">
        <v>11</v>
      </c>
      <c r="D6" s="6"/>
      <c r="E6" s="67" t="s">
        <v>12</v>
      </c>
      <c r="F6" s="67"/>
    </row>
    <row r="7" spans="1:8" ht="31.9" customHeight="1" x14ac:dyDescent="0.4">
      <c r="A7" s="68" t="s">
        <v>130</v>
      </c>
      <c r="B7" s="69" t="s">
        <v>131</v>
      </c>
      <c r="C7" s="70" t="s">
        <v>132</v>
      </c>
      <c r="D7" s="70" t="s">
        <v>133</v>
      </c>
      <c r="E7" s="71" t="s">
        <v>131</v>
      </c>
      <c r="F7" s="71" t="s">
        <v>126</v>
      </c>
    </row>
    <row r="8" spans="1:8" ht="23.1" customHeight="1" x14ac:dyDescent="0.4">
      <c r="A8" s="117" t="s">
        <v>134</v>
      </c>
      <c r="B8" s="123">
        <v>2297677196</v>
      </c>
      <c r="C8" s="123">
        <v>2660650693</v>
      </c>
      <c r="D8" s="123">
        <v>4947657069</v>
      </c>
      <c r="E8" s="123">
        <v>10670820</v>
      </c>
      <c r="F8" s="128">
        <f>E8/$H$3</f>
        <v>3.4127007341799306E-7</v>
      </c>
    </row>
    <row r="9" spans="1:8" ht="23.1" customHeight="1" x14ac:dyDescent="0.4">
      <c r="A9" s="119" t="s">
        <v>135</v>
      </c>
      <c r="B9" s="124">
        <v>6014934549501</v>
      </c>
      <c r="C9" s="124">
        <v>8024675973594</v>
      </c>
      <c r="D9" s="124">
        <v>10771145739782</v>
      </c>
      <c r="E9" s="124">
        <v>3268464783313</v>
      </c>
      <c r="F9" s="128">
        <f t="shared" ref="F9:F12" si="0">E9/$H$3</f>
        <v>0.10453078737766661</v>
      </c>
    </row>
    <row r="10" spans="1:8" ht="23.1" customHeight="1" x14ac:dyDescent="0.4">
      <c r="A10" s="119" t="s">
        <v>136</v>
      </c>
      <c r="B10" s="124">
        <v>228864792424</v>
      </c>
      <c r="C10" s="124">
        <v>79542740734539</v>
      </c>
      <c r="D10" s="124">
        <v>79653876890862</v>
      </c>
      <c r="E10" s="124">
        <v>117728636101</v>
      </c>
      <c r="F10" s="128">
        <f t="shared" si="0"/>
        <v>3.765152095676664E-3</v>
      </c>
    </row>
    <row r="11" spans="1:8" ht="23.1" customHeight="1" x14ac:dyDescent="0.4">
      <c r="A11" s="119" t="s">
        <v>137</v>
      </c>
      <c r="B11" s="124">
        <v>4001773</v>
      </c>
      <c r="C11" s="124">
        <v>16446</v>
      </c>
      <c r="D11" s="124">
        <v>0</v>
      </c>
      <c r="E11" s="124">
        <v>4018219</v>
      </c>
      <c r="F11" s="128">
        <f t="shared" si="0"/>
        <v>1.2850913923574521E-7</v>
      </c>
    </row>
    <row r="12" spans="1:8" ht="23.1" customHeight="1" x14ac:dyDescent="0.4">
      <c r="A12" s="119" t="s">
        <v>138</v>
      </c>
      <c r="B12" s="124">
        <v>4452116</v>
      </c>
      <c r="C12" s="124">
        <v>18221</v>
      </c>
      <c r="D12" s="124">
        <v>0</v>
      </c>
      <c r="E12" s="124">
        <v>4470337</v>
      </c>
      <c r="F12" s="128">
        <f t="shared" si="0"/>
        <v>1.4296860374302734E-7</v>
      </c>
    </row>
    <row r="13" spans="1:8" ht="23.1" customHeight="1" x14ac:dyDescent="0.4">
      <c r="A13" s="121" t="s">
        <v>33</v>
      </c>
      <c r="B13" s="125">
        <f>SUM(B8:B12)</f>
        <v>6246105473010</v>
      </c>
      <c r="C13" s="125">
        <f t="shared" ref="C13:E13" si="1">SUM(C8:C12)</f>
        <v>87570077393493</v>
      </c>
      <c r="D13" s="125">
        <f t="shared" si="1"/>
        <v>90429970287713</v>
      </c>
      <c r="E13" s="125">
        <f>SUM(E8:E12)</f>
        <v>3386212578790</v>
      </c>
      <c r="F13" s="137">
        <f>E13/H3</f>
        <v>0.10829655222115966</v>
      </c>
    </row>
    <row r="14" spans="1:8" ht="23.1" customHeight="1" x14ac:dyDescent="0.4">
      <c r="A14" s="34" t="s">
        <v>34</v>
      </c>
      <c r="B14" s="35"/>
      <c r="C14" s="35"/>
      <c r="D14" s="35"/>
      <c r="E14" s="35"/>
      <c r="F14" s="35"/>
      <c r="G14" s="4"/>
    </row>
    <row r="18" spans="3:3" x14ac:dyDescent="0.4">
      <c r="C18" s="15" t="s">
        <v>139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tabSelected="1" zoomScale="106" zoomScaleNormal="106" workbookViewId="0">
      <selection activeCell="G20" sqref="G20"/>
    </sheetView>
  </sheetViews>
  <sheetFormatPr defaultColWidth="9" defaultRowHeight="18" x14ac:dyDescent="0.45"/>
  <cols>
    <col min="1" max="1" width="39.28515625" style="63" customWidth="1"/>
    <col min="2" max="2" width="13" style="51" customWidth="1"/>
    <col min="3" max="3" width="18.28515625" style="51" customWidth="1"/>
    <col min="4" max="4" width="15.7109375" style="51" customWidth="1"/>
    <col min="5" max="5" width="17.7109375" style="51" customWidth="1"/>
    <col min="6" max="7" width="13" style="42" customWidth="1"/>
    <col min="8" max="8" width="17.42578125" style="42" bestFit="1" customWidth="1"/>
    <col min="9" max="19" width="13" style="42" customWidth="1"/>
    <col min="20" max="20" width="9" style="42" customWidth="1"/>
    <col min="21" max="16384" width="9" style="42"/>
  </cols>
  <sheetData>
    <row r="1" spans="1:19" ht="21" x14ac:dyDescent="0.45">
      <c r="A1" s="41" t="s">
        <v>1</v>
      </c>
      <c r="B1" s="41"/>
      <c r="C1" s="41"/>
      <c r="D1" s="41"/>
      <c r="E1" s="44"/>
    </row>
    <row r="2" spans="1:19" ht="21" x14ac:dyDescent="0.45">
      <c r="A2" s="41" t="s">
        <v>140</v>
      </c>
      <c r="B2" s="41"/>
      <c r="C2" s="41"/>
      <c r="D2" s="41"/>
      <c r="E2" s="44"/>
    </row>
    <row r="3" spans="1:19" ht="21" x14ac:dyDescent="0.45">
      <c r="A3" s="41" t="s">
        <v>141</v>
      </c>
      <c r="B3" s="41"/>
      <c r="C3" s="41"/>
      <c r="D3" s="41"/>
      <c r="E3" s="44"/>
      <c r="H3" s="157">
        <f>'واحدهای صندوق'!P6</f>
        <v>31267962916075</v>
      </c>
    </row>
    <row r="4" spans="1:19" ht="18.75" x14ac:dyDescent="0.45">
      <c r="A4" s="43" t="s">
        <v>142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45">
      <c r="A5" s="47" t="s">
        <v>143</v>
      </c>
      <c r="B5" s="47" t="s">
        <v>144</v>
      </c>
      <c r="C5" s="47" t="s">
        <v>131</v>
      </c>
      <c r="D5" s="47" t="s">
        <v>145</v>
      </c>
      <c r="E5" s="47" t="s">
        <v>146</v>
      </c>
    </row>
    <row r="6" spans="1:19" ht="23.1" customHeight="1" x14ac:dyDescent="0.45">
      <c r="A6" s="117" t="s">
        <v>147</v>
      </c>
      <c r="B6" s="131" t="s">
        <v>148</v>
      </c>
      <c r="C6" s="123">
        <f>'درآمد سرمایه گذاری در سهام'!J21</f>
        <v>2736275602341</v>
      </c>
      <c r="D6" s="158">
        <f>C6/C11</f>
        <v>0.25328910500248347</v>
      </c>
      <c r="E6" s="158">
        <f>C6/H3</f>
        <v>8.7510517064553262E-2</v>
      </c>
    </row>
    <row r="7" spans="1:19" ht="23.1" customHeight="1" x14ac:dyDescent="0.45">
      <c r="A7" s="119" t="s">
        <v>149</v>
      </c>
      <c r="B7" s="133" t="s">
        <v>150</v>
      </c>
      <c r="C7" s="124">
        <f>'درآمد سرمایه گذاری در صندوق'!J31</f>
        <v>3672426686289</v>
      </c>
      <c r="D7" s="159">
        <f>C7/$C$11</f>
        <v>0.33994589863739</v>
      </c>
      <c r="E7" s="159">
        <f>C7/$H$3</f>
        <v>0.11745014205581615</v>
      </c>
    </row>
    <row r="8" spans="1:19" ht="23.1" customHeight="1" x14ac:dyDescent="0.45">
      <c r="A8" s="119" t="s">
        <v>151</v>
      </c>
      <c r="B8" s="133" t="s">
        <v>152</v>
      </c>
      <c r="C8" s="124">
        <f>'درآمد سرمایه گذاری در اوراق بها'!I24</f>
        <v>282920289916</v>
      </c>
      <c r="D8" s="159">
        <f t="shared" ref="D8:D10" si="0">C8/$C$11</f>
        <v>2.6189111564112209E-2</v>
      </c>
      <c r="E8" s="159">
        <f t="shared" ref="E8:E10" si="1">C8/$H$3</f>
        <v>9.0482482237609855E-3</v>
      </c>
    </row>
    <row r="9" spans="1:19" ht="23.1" customHeight="1" x14ac:dyDescent="0.45">
      <c r="A9" s="119" t="s">
        <v>153</v>
      </c>
      <c r="B9" s="133" t="s">
        <v>154</v>
      </c>
      <c r="C9" s="124">
        <f>'درآمد سپرده بانکی'!E12</f>
        <v>73802512784</v>
      </c>
      <c r="D9" s="159">
        <f t="shared" si="0"/>
        <v>6.831684788623167E-3</v>
      </c>
      <c r="E9" s="159">
        <f t="shared" si="1"/>
        <v>2.360323663619858E-3</v>
      </c>
    </row>
    <row r="10" spans="1:19" ht="23.1" customHeight="1" x14ac:dyDescent="0.45">
      <c r="A10" s="119" t="s">
        <v>155</v>
      </c>
      <c r="B10" s="133" t="s">
        <v>156</v>
      </c>
      <c r="C10" s="124">
        <f>'سایر درآمدها'!C10</f>
        <v>4037548855434</v>
      </c>
      <c r="D10" s="159">
        <f t="shared" si="0"/>
        <v>0.37374420000739111</v>
      </c>
      <c r="E10" s="159">
        <f t="shared" si="1"/>
        <v>0.12912733926002828</v>
      </c>
    </row>
    <row r="11" spans="1:19" ht="23.1" customHeight="1" x14ac:dyDescent="0.45">
      <c r="A11" s="121" t="s">
        <v>33</v>
      </c>
      <c r="B11" s="121"/>
      <c r="C11" s="125">
        <v>10802973946764</v>
      </c>
      <c r="D11" s="154">
        <f>SUM(D6:D10)</f>
        <v>1</v>
      </c>
      <c r="E11" s="154">
        <f>SUM(E6:E10)</f>
        <v>0.34549657026777858</v>
      </c>
    </row>
    <row r="12" spans="1:19" ht="23.1" customHeight="1" x14ac:dyDescent="0.45">
      <c r="A12" s="33" t="s">
        <v>34</v>
      </c>
      <c r="B12" s="61"/>
      <c r="C12" s="35"/>
      <c r="D12" s="35"/>
      <c r="E12" s="35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1</vt:lpstr>
      <vt:lpstr> سهام</vt:lpstr>
      <vt:lpstr>اوراق تبعی</vt:lpstr>
      <vt:lpstr>اوراق</vt:lpstr>
      <vt:lpstr>واحدهای صندوق</vt:lpstr>
      <vt:lpstr>تعدیل قیمت</vt:lpstr>
      <vt:lpstr>گواهی سپرده</vt:lpstr>
      <vt:lpstr>سپرده</vt:lpstr>
      <vt:lpstr>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'گواهی سپرده'!Print_Area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Hossein Navoshki</cp:lastModifiedBy>
  <cp:lastPrinted>2022-07-11T16:32:10Z</cp:lastPrinted>
  <dcterms:created xsi:type="dcterms:W3CDTF">2017-11-22T14:26:20Z</dcterms:created>
  <dcterms:modified xsi:type="dcterms:W3CDTF">2026-02-23T14:25:34Z</dcterms:modified>
</cp:coreProperties>
</file>